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240" windowWidth="10440" windowHeight="7320" tabRatio="929" firstSheet="3" activeTab="3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  <sheet name="Sheet1" sheetId="15" r:id="rId15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'5(1)保育所・幼稚園'!$A$1:$J$34</definedName>
    <definedName name="_xlnm.Print_Area" localSheetId="12">'5(2)学校数・児童・生徒数'!$A$1:$J$14</definedName>
  </definedNames>
  <calcPr calcMode="manual" fullCalcOnLoad="1"/>
</workbook>
</file>

<file path=xl/sharedStrings.xml><?xml version="1.0" encoding="utf-8"?>
<sst xmlns="http://schemas.openxmlformats.org/spreadsheetml/2006/main" count="755" uniqueCount="420">
  <si>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</si>
  <si>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</si>
  <si>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</si>
  <si>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</si>
  <si>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</si>
  <si>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</si>
  <si>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</si>
  <si>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</si>
  <si>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</si>
  <si>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</si>
  <si>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</si>
  <si>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</si>
  <si>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</si>
  <si>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</si>
  <si>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</si>
  <si>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</si>
  <si>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</si>
  <si>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</si>
  <si>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</si>
  <si>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</si>
  <si>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</si>
  <si>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</si>
  <si>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</si>
  <si>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</si>
  <si>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</si>
  <si>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</si>
  <si>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</si>
  <si>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</si>
  <si>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</si>
  <si>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</si>
  <si>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</si>
  <si>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</si>
  <si>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</si>
  <si>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</si>
  <si>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</si>
  <si>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</si>
  <si>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</si>
  <si>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</si>
  <si>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</si>
  <si>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</si>
  <si>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</si>
  <si>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</si>
  <si>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</si>
  <si>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</si>
  <si>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</si>
  <si>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</si>
  <si>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</si>
  <si>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</si>
  <si>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</si>
  <si>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</si>
  <si>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</si>
  <si>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</si>
  <si>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</si>
  <si>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</si>
  <si>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</si>
  <si>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</si>
  <si>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</si>
  <si>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</si>
  <si>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</si>
  <si>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</si>
  <si>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</si>
  <si>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</si>
  <si>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</si>
  <si>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</si>
  <si>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</si>
  <si>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</si>
  <si>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</si>
  <si>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</si>
  <si>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</si>
  <si>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</si>
  <si>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</si>
  <si>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>碧南市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</si>
  <si>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</si>
  <si>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</si>
  <si>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</si>
  <si>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</si>
  <si>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</si>
  <si>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</si>
  <si>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</si>
  <si>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</si>
  <si>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</si>
  <si>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</si>
  <si>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</si>
  <si>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</si>
  <si>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</si>
  <si>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</si>
  <si>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</si>
  <si>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</si>
  <si>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</si>
  <si>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</si>
  <si>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</si>
  <si>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</si>
  <si>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</si>
  <si>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</si>
  <si>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</si>
  <si>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</si>
  <si>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</si>
  <si>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</si>
  <si>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</si>
  <si>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</si>
  <si>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</si>
  <si>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</si>
  <si>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</si>
  <si>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</si>
  <si>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</si>
  <si>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</si>
  <si>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</si>
  <si>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</si>
  <si>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</si>
  <si>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</si>
  <si>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</si>
  <si>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</si>
  <si>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</si>
  <si>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</si>
  <si>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</si>
  <si>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</si>
  <si>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</si>
  <si>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</si>
  <si>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</si>
  <si>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</si>
  <si>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</si>
  <si>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</si>
  <si>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</si>
  <si>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</si>
  <si>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</si>
  <si>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</si>
  <si>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</si>
  <si>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</si>
  <si>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</si>
  <si>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</si>
  <si>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</si>
  <si>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</si>
  <si>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</si>
  <si>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</si>
  <si>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</si>
  <si>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</si>
  <si>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</si>
  <si>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</si>
  <si>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</si>
  <si>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</si>
  <si>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</si>
  <si>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</si>
  <si>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</si>
  <si>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</si>
  <si>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</si>
  <si>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</si>
  <si>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</si>
  <si>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</si>
  <si>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</si>
  <si>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</si>
  <si>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</si>
  <si>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>※ 豊田市の保育所について、調査以外のへき地保育所を合算した数を掲載。</t>
  </si>
  <si>
    <t>Ｈ22年</t>
  </si>
  <si>
    <t xml:space="preserve"> 0565-34-6986(直通)</t>
  </si>
  <si>
    <t xml:space="preserve"> 0566-71-2205 (直通）</t>
  </si>
  <si>
    <t xml:space="preserve">  企画政策課 政策係</t>
  </si>
  <si>
    <t>漁業</t>
  </si>
  <si>
    <t>建設業</t>
  </si>
  <si>
    <t>製造業</t>
  </si>
  <si>
    <t>刈 谷 市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</si>
  <si>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</si>
  <si>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</si>
  <si>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</si>
  <si>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</si>
  <si>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</si>
  <si>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</si>
  <si>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</si>
  <si>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</si>
  <si>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</si>
  <si>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</si>
  <si>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</si>
  <si>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</si>
  <si>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</si>
  <si>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〒447-8601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</si>
  <si>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</si>
  <si>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</si>
  <si>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</si>
  <si>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</si>
  <si>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</si>
  <si>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</si>
  <si>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</si>
  <si>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</si>
  <si>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</si>
  <si>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</si>
  <si>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0566-76-1112</t>
  </si>
  <si>
    <t xml:space="preserve"> 〒445-8501</t>
  </si>
  <si>
    <t xml:space="preserve"> 0563-56-0212</t>
  </si>
  <si>
    <t xml:space="preserve"> kikaku@city.nishio.lg.jp</t>
  </si>
  <si>
    <t xml:space="preserve"> 〒472-8666</t>
  </si>
  <si>
    <t xml:space="preserve"> kikaku-seisaku@city.chiryu.lg.jp</t>
  </si>
  <si>
    <t xml:space="preserve"> 〒444-1398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</si>
  <si>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</si>
  <si>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</si>
  <si>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</si>
  <si>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</si>
  <si>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kikaku@city.aichi-miyoshi.lg.jp</t>
  </si>
  <si>
    <t xml:space="preserve"> 〒444-0192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</si>
  <si>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</si>
  <si>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</si>
  <si>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</si>
  <si>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</si>
  <si>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</si>
  <si>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</si>
  <si>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</si>
  <si>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</si>
  <si>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</si>
  <si>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</si>
  <si>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</si>
  <si>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</si>
  <si>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</si>
  <si>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</si>
  <si>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</si>
  <si>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</si>
  <si>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</si>
  <si>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</si>
  <si>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</si>
  <si>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</si>
  <si>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</si>
  <si>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</si>
  <si>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</si>
  <si>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横欄は流出人口、縦欄は流入人口を示す。</t>
  </si>
  <si>
    <t>４ 産 業</t>
  </si>
  <si>
    <t>（１）産業別就業者数</t>
  </si>
  <si>
    <t>総  数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</si>
  <si>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</si>
  <si>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</si>
  <si>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</si>
  <si>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</si>
  <si>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</si>
  <si>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</si>
  <si>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</si>
  <si>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</si>
  <si>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学術研究専門・技術ｻｰﾋﾞｽ</t>
  </si>
  <si>
    <t>宿泊業、飲食
ｻｰﾋﾞｽ業</t>
  </si>
  <si>
    <t>生活関連ｻｰﾋﾞｽ業娯楽業</t>
  </si>
  <si>
    <t>教 育
学習支援業</t>
  </si>
  <si>
    <t>医 療
福 祉</t>
  </si>
  <si>
    <t>複合ｻｰﾋﾞｽ事業</t>
  </si>
  <si>
    <t>ｻｰﾋﾞｽ業
(他に分類されないもの)</t>
  </si>
  <si>
    <t>公 務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</si>
  <si>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</si>
  <si>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</si>
  <si>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</si>
  <si>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</si>
  <si>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学術研究､専門･技術ｻｰﾋﾞｽ業</t>
  </si>
  <si>
    <t>宿泊業､
飲食ｻｰﾋﾞｽ業</t>
  </si>
  <si>
    <t>生活関連ｻｰﾋﾞｽ業､娯楽業</t>
  </si>
  <si>
    <t>教育､学習支援業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</si>
  <si>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</si>
  <si>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</si>
  <si>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</si>
  <si>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</si>
  <si>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</si>
  <si>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</si>
  <si>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</si>
  <si>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</si>
  <si>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</si>
  <si>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</si>
  <si>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</si>
  <si>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</si>
  <si>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</si>
  <si>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</si>
  <si>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</si>
  <si>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</si>
  <si>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</si>
  <si>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</si>
  <si>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</si>
  <si>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</si>
  <si>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</si>
  <si>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</si>
  <si>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</si>
  <si>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</si>
  <si>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</si>
  <si>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</si>
  <si>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</si>
  <si>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</si>
  <si>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</si>
  <si>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（４）農家数及び農業経営組織別経営体数</t>
  </si>
  <si>
    <t>販売のあった経営体</t>
  </si>
  <si>
    <t>単一経営（主位部門が80％以上の経営体）　　　単位：経営体</t>
  </si>
  <si>
    <t>計</t>
  </si>
  <si>
    <t>稲作</t>
  </si>
  <si>
    <t>麦類作</t>
  </si>
  <si>
    <t>雑 穀
いも類
豆 類</t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</si>
  <si>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</si>
  <si>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</si>
  <si>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</si>
  <si>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</si>
  <si>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</si>
  <si>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</si>
  <si>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</si>
  <si>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</si>
  <si>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</si>
  <si>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</si>
  <si>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</si>
  <si>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</si>
  <si>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</si>
  <si>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</si>
  <si>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</si>
  <si>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</si>
  <si>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※　農家数：販売農家と自給的農家の合計。経営耕作地面積が10a以上又は調査前1年間の販売額が15万円以上の
           世帯。</t>
  </si>
  <si>
    <t>※　農業経営体：経営耕作地30a以上又は調査前1年間の販売額50万円以上など、一定基準以上の農業を行う農家
               や事業体。</t>
  </si>
  <si>
    <r>
      <t xml:space="preserve">複合経営
</t>
    </r>
    <r>
      <rPr>
        <sz val="9"/>
        <rFont val="ＭＳ ゴシック"/>
        <family val="3"/>
      </rPr>
      <t>（主位部門が80％未満の経営体）</t>
    </r>
    <r>
      <rPr>
        <sz val="12"/>
        <rFont val="ＭＳ ゴシック"/>
        <family val="3"/>
      </rPr>
      <t xml:space="preserve">
</t>
    </r>
    <r>
      <rPr>
        <sz val="8"/>
        <rFont val="ＭＳ ゴシック"/>
        <family val="3"/>
      </rPr>
      <t>単位：経営体</t>
    </r>
  </si>
  <si>
    <t>機械器具</t>
  </si>
  <si>
    <t>無店舗</t>
  </si>
  <si>
    <t>その他の
小売業</t>
  </si>
  <si>
    <t xml:space="preserve"> 幸田町 企画部</t>
  </si>
  <si>
    <t xml:space="preserve">  庶務課 統計担当</t>
  </si>
  <si>
    <t xml:space="preserve">  企画政策課 統計担当</t>
  </si>
  <si>
    <t xml:space="preserve"> 0563-65-2155 (直通)</t>
  </si>
  <si>
    <t xml:space="preserve"> 高浜市 企画部</t>
  </si>
  <si>
    <t xml:space="preserve">  総合政策グループ　統計担当</t>
  </si>
  <si>
    <t xml:space="preserve"> 0566-83-1141</t>
  </si>
  <si>
    <t xml:space="preserve"> 0566-52-1110</t>
  </si>
  <si>
    <t>Ｈ27年</t>
  </si>
  <si>
    <t>Ｈ27年</t>
  </si>
  <si>
    <t>（平成26年7月1日 経済センサス-基礎調査）</t>
  </si>
  <si>
    <t>（平成27年2月1日　農林業センサス）</t>
  </si>
  <si>
    <t xml:space="preserve">  経営管理課 施設計画係</t>
  </si>
  <si>
    <t>（平成26年7月1日 商業統計調査 単位：百万円）</t>
  </si>
  <si>
    <t xml:space="preserve">  企画課 統計係</t>
  </si>
  <si>
    <t xml:space="preserve"> 0564-23-6229</t>
  </si>
  <si>
    <t xml:space="preserve"> tokei@city.okazaki.lg.jp</t>
  </si>
  <si>
    <t xml:space="preserve">  秘書情報課 情報統計係</t>
  </si>
  <si>
    <t xml:space="preserve"> 0566-41-3311 (内276)</t>
  </si>
  <si>
    <t xml:space="preserve"> seisaku@city.takahama.lg.jp</t>
  </si>
  <si>
    <t xml:space="preserve">  企画政策課 政策グループ</t>
  </si>
  <si>
    <t>（平成29年1月1日 単位：k㎡）</t>
  </si>
  <si>
    <r>
      <t>（平成29</t>
    </r>
    <r>
      <rPr>
        <sz val="10.8"/>
        <rFont val="ＭＳ 明朝"/>
        <family val="1"/>
      </rPr>
      <t>年12月31日 単位：ha）</t>
    </r>
  </si>
  <si>
    <r>
      <t>(平成29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</si>
  <si>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(平成29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</si>
  <si>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Ｈ29年</t>
  </si>
  <si>
    <r>
      <t>（平成27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</si>
  <si>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>（平成27年10月1日 国勢調査 単位：人）</t>
  </si>
  <si>
    <r>
      <t>（平成29年5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</si>
  <si>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（平成29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</si>
  <si>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平成28年度一般会計歳入歳出決算額</t>
  </si>
  <si>
    <t>-</t>
  </si>
  <si>
    <t>不動産業
物品賃貸業</t>
  </si>
  <si>
    <t>-</t>
  </si>
  <si>
    <t xml:space="preserve"> 岡崎市 総合政策部</t>
  </si>
  <si>
    <t>-</t>
  </si>
  <si>
    <t>※ 上段は通勤者、下段は通学者（１５歳未満を含む）を示す。</t>
  </si>
  <si>
    <t>-</t>
  </si>
  <si>
    <t>-</t>
  </si>
  <si>
    <t>-</t>
  </si>
  <si>
    <t>-</t>
  </si>
  <si>
    <t>Ⅹ</t>
  </si>
  <si>
    <t>Ⅹ</t>
  </si>
  <si>
    <t>-</t>
  </si>
  <si>
    <t>Ⅹ</t>
  </si>
  <si>
    <t>（１）保育所・幼稚園・認定こども園</t>
  </si>
  <si>
    <t>保育所・幼稚園・認定こども園数</t>
  </si>
  <si>
    <t>※ 上段は保育所、下段は幼稚園、中段は認定こども園を示す。</t>
  </si>
  <si>
    <t>※ 保育所・幼稚園・認定こども園数欄の（  ）内は公立を再掲。</t>
  </si>
  <si>
    <t>※ 保育士・教員数は兼務を含む。</t>
  </si>
  <si>
    <t>田</t>
  </si>
  <si>
    <t>人　　　　　　口</t>
  </si>
  <si>
    <t>総　数</t>
  </si>
  <si>
    <t>ブラジル</t>
  </si>
  <si>
    <t>出生</t>
  </si>
  <si>
    <t>県　　外</t>
  </si>
  <si>
    <t>農業</t>
  </si>
  <si>
    <t>-</t>
  </si>
  <si>
    <t>（平成28年6月1日 経済センサス-活動調査 単位：万円）</t>
  </si>
  <si>
    <t>-</t>
  </si>
  <si>
    <t>Ⅹ</t>
  </si>
  <si>
    <t>Ⅹ</t>
  </si>
  <si>
    <t>-</t>
  </si>
  <si>
    <t>-</t>
  </si>
  <si>
    <t xml:space="preserve"> 岡崎市十王町2丁目9番地</t>
  </si>
  <si>
    <t>-</t>
  </si>
  <si>
    <t>教員・
保育士数</t>
  </si>
  <si>
    <t xml:space="preserve"> 刈谷市東陽町1丁目1番地</t>
  </si>
  <si>
    <t xml:space="preserve"> 西尾市寄住町下田22番地</t>
  </si>
  <si>
    <t xml:space="preserve"> みよし市三好町小坂50番地</t>
  </si>
  <si>
    <t xml:space="preserve"> 碧南市松本町28番地</t>
  </si>
  <si>
    <t xml:space="preserve"> 知立市広見3丁目1番地</t>
  </si>
  <si>
    <t xml:space="preserve"> 高浜市青木町4丁目1番地2</t>
  </si>
  <si>
    <t xml:space="preserve"> 幸田町大字菱池字元林1番地1</t>
  </si>
  <si>
    <t xml:space="preserve"> 安城市桜町18番23号</t>
  </si>
  <si>
    <t xml:space="preserve"> 豊田市西町3丁目60番地</t>
  </si>
  <si>
    <t xml:space="preserve"> 0564-62-1111（内332）</t>
  </si>
  <si>
    <t xml:space="preserve"> 0566-52-1111 (内339)</t>
  </si>
  <si>
    <t>-</t>
  </si>
  <si>
    <t>9(2)</t>
  </si>
  <si>
    <t>1(0)</t>
  </si>
  <si>
    <t>5(4)</t>
  </si>
  <si>
    <t>-</t>
  </si>
  <si>
    <t>8(8)</t>
  </si>
  <si>
    <t>2(0)</t>
  </si>
  <si>
    <t>分類不能</t>
  </si>
  <si>
    <t>36(23)</t>
  </si>
  <si>
    <t>-</t>
  </si>
  <si>
    <t>13(4)</t>
  </si>
  <si>
    <t>3(3)</t>
  </si>
  <si>
    <t>15(10)</t>
  </si>
  <si>
    <t>18(16)</t>
  </si>
  <si>
    <t>13(10)</t>
  </si>
  <si>
    <t>14(5)</t>
  </si>
  <si>
    <t>5(5)</t>
  </si>
  <si>
    <t>（２）歳 出</t>
  </si>
  <si>
    <t xml:space="preserve"> 0561-76-5021</t>
  </si>
  <si>
    <t>70(55)</t>
  </si>
  <si>
    <t>10(0)</t>
  </si>
  <si>
    <t>23(12)</t>
  </si>
  <si>
    <t>53(35)</t>
  </si>
  <si>
    <t>10(7)</t>
  </si>
  <si>
    <t>6(0)</t>
  </si>
  <si>
    <t>3(0)</t>
  </si>
  <si>
    <t>-</t>
  </si>
  <si>
    <t xml:space="preserve"> keiei@city.anjo.lg.jp</t>
  </si>
  <si>
    <t>22(0)</t>
  </si>
  <si>
    <t>-</t>
  </si>
  <si>
    <t>877</t>
  </si>
  <si>
    <t>206</t>
  </si>
  <si>
    <t>36(26)</t>
  </si>
  <si>
    <t>6(3)</t>
  </si>
  <si>
    <t>4(0)</t>
  </si>
  <si>
    <t>農家数
単位：戸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</si>
</sst>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,##0_);\(#,##0\)"/>
  </numFmts>
  <fonts count="5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4" borderId="1" applyNumberFormat="0" applyAlignment="0" applyProtection="0"/>
    <xf numFmtId="0" fontId="42" fillId="44" borderId="1" applyNumberFormat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46" borderId="2" applyNumberFormat="0" applyFont="0" applyAlignment="0" applyProtection="0"/>
    <xf numFmtId="0" fontId="0" fillId="46" borderId="2" applyNumberFormat="0" applyFont="0" applyAlignment="0" applyProtection="0"/>
    <xf numFmtId="0" fontId="44" fillId="0" borderId="3" applyNumberFormat="0" applyFill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4" applyNumberFormat="0" applyAlignment="0" applyProtection="0"/>
    <xf numFmtId="0" fontId="46" fillId="48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48" borderId="11" applyNumberFormat="0" applyAlignment="0" applyProtection="0"/>
    <xf numFmtId="0" fontId="54" fillId="48" borderId="11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49" borderId="4" applyNumberFormat="0" applyAlignment="0" applyProtection="0"/>
    <xf numFmtId="0" fontId="56" fillId="49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</cellStyleXfs>
  <cellXfs count="5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5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3" xfId="0" applyNumberFormat="1" applyFont="1" applyFill="1" applyBorder="1" applyAlignment="1">
      <alignment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2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vertical="center" textRotation="255"/>
    </xf>
    <xf numFmtId="0" fontId="8" fillId="0" borderId="19" xfId="0" applyFont="1" applyBorder="1" applyAlignment="1">
      <alignment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22" xfId="0" applyNumberFormat="1" applyFont="1" applyFill="1" applyBorder="1" applyAlignment="1">
      <alignment horizontal="center" vertical="center"/>
    </xf>
    <xf numFmtId="196" fontId="8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3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2" fillId="0" borderId="2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2" xfId="104" applyFont="1" applyFill="1" applyBorder="1" applyAlignment="1">
      <alignment horizontal="center"/>
      <protection/>
    </xf>
    <xf numFmtId="0" fontId="0" fillId="0" borderId="27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13" fillId="0" borderId="0" xfId="103" applyNumberFormat="1" applyFont="1" applyFill="1" applyAlignment="1">
      <alignment vertical="center"/>
      <protection/>
    </xf>
    <xf numFmtId="41" fontId="0" fillId="0" borderId="0" xfId="103" applyNumberFormat="1" applyFont="1" applyFill="1" applyAlignment="1">
      <alignment vertical="center"/>
      <protection/>
    </xf>
    <xf numFmtId="41" fontId="0" fillId="0" borderId="0" xfId="103" applyNumberFormat="1" applyFont="1" applyFill="1" applyAlignment="1">
      <alignment horizontal="right" vertical="center"/>
      <protection/>
    </xf>
    <xf numFmtId="41" fontId="0" fillId="0" borderId="0" xfId="103" applyNumberFormat="1" applyFill="1" applyAlignment="1">
      <alignment vertical="center"/>
      <protection/>
    </xf>
    <xf numFmtId="41" fontId="8" fillId="0" borderId="13" xfId="103" applyNumberFormat="1" applyFont="1" applyFill="1" applyBorder="1" applyAlignment="1">
      <alignment vertical="center"/>
      <protection/>
    </xf>
    <xf numFmtId="49" fontId="12" fillId="0" borderId="19" xfId="103" applyNumberFormat="1" applyFont="1" applyFill="1" applyBorder="1" applyAlignment="1">
      <alignment horizontal="distributed" vertical="center"/>
      <protection/>
    </xf>
    <xf numFmtId="41" fontId="0" fillId="0" borderId="14" xfId="103" applyNumberFormat="1" applyFill="1" applyBorder="1" applyAlignment="1">
      <alignment horizontal="center" vertical="center"/>
      <protection/>
    </xf>
    <xf numFmtId="41" fontId="0" fillId="0" borderId="12" xfId="103" applyNumberFormat="1" applyFill="1" applyBorder="1" applyAlignment="1">
      <alignment horizontal="center" vertical="center"/>
      <protection/>
    </xf>
    <xf numFmtId="41" fontId="0" fillId="0" borderId="12" xfId="103" applyNumberFormat="1" applyFont="1" applyFill="1" applyBorder="1" applyAlignment="1">
      <alignment horizontal="center" vertical="center"/>
      <protection/>
    </xf>
    <xf numFmtId="41" fontId="0" fillId="0" borderId="15" xfId="103" applyNumberFormat="1" applyFill="1" applyBorder="1" applyAlignment="1">
      <alignment horizontal="center" vertical="center"/>
      <protection/>
    </xf>
    <xf numFmtId="41" fontId="0" fillId="51" borderId="0" xfId="0" applyNumberFormat="1" applyFill="1" applyAlignment="1">
      <alignment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distributed" vertical="center" wrapText="1"/>
    </xf>
    <xf numFmtId="0" fontId="17" fillId="0" borderId="1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left" indent="3"/>
    </xf>
    <xf numFmtId="0" fontId="5" fillId="0" borderId="14" xfId="0" applyFont="1" applyFill="1" applyBorder="1" applyAlignment="1" applyProtection="1">
      <alignment horizontal="left" vertical="center" indent="3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indent="3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7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181" fontId="0" fillId="0" borderId="28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Fill="1" applyBorder="1" applyAlignment="1" applyProtection="1">
      <alignment horizontal="right" vertical="center"/>
      <protection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181" fontId="0" fillId="0" borderId="31" xfId="0" applyNumberFormat="1" applyFont="1" applyFill="1" applyBorder="1" applyAlignment="1" applyProtection="1">
      <alignment horizontal="right" vertical="center"/>
      <protection locked="0"/>
    </xf>
    <xf numFmtId="181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181" fontId="0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1" fontId="0" fillId="52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distributed" vertical="center" wrapText="1"/>
    </xf>
    <xf numFmtId="41" fontId="0" fillId="0" borderId="17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41" fontId="8" fillId="0" borderId="2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1" fontId="12" fillId="0" borderId="19" xfId="0" applyNumberFormat="1" applyFont="1" applyFill="1" applyBorder="1" applyAlignment="1">
      <alignment vertical="center" wrapText="1"/>
    </xf>
    <xf numFmtId="41" fontId="12" fillId="0" borderId="20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0" fontId="6" fillId="0" borderId="31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12" xfId="0" applyFont="1" applyFill="1" applyBorder="1" applyAlignment="1" applyProtection="1">
      <alignment shrinkToFit="1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195" fontId="0" fillId="0" borderId="31" xfId="0" applyNumberFormat="1" applyFill="1" applyBorder="1" applyAlignment="1">
      <alignment/>
    </xf>
    <xf numFmtId="195" fontId="0" fillId="0" borderId="31" xfId="0" applyNumberFormat="1" applyFill="1" applyBorder="1" applyAlignment="1">
      <alignment horizontal="right"/>
    </xf>
    <xf numFmtId="195" fontId="0" fillId="0" borderId="32" xfId="0" applyNumberFormat="1" applyFill="1" applyBorder="1" applyAlignment="1">
      <alignment horizontal="right"/>
    </xf>
    <xf numFmtId="181" fontId="0" fillId="0" borderId="31" xfId="0" applyNumberFormat="1" applyFill="1" applyBorder="1" applyAlignment="1">
      <alignment horizontal="right"/>
    </xf>
    <xf numFmtId="195" fontId="0" fillId="0" borderId="31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195" fontId="0" fillId="0" borderId="31" xfId="104" applyNumberFormat="1" applyFont="1" applyFill="1" applyBorder="1">
      <alignment/>
      <protection/>
    </xf>
    <xf numFmtId="195" fontId="0" fillId="0" borderId="31" xfId="104" applyNumberFormat="1" applyFont="1" applyFill="1" applyBorder="1" applyAlignment="1">
      <alignment horizontal="right"/>
      <protection/>
    </xf>
    <xf numFmtId="195" fontId="0" fillId="0" borderId="35" xfId="0" applyNumberFormat="1" applyFont="1" applyFill="1" applyBorder="1" applyAlignment="1">
      <alignment/>
    </xf>
    <xf numFmtId="195" fontId="0" fillId="0" borderId="36" xfId="0" applyNumberFormat="1" applyFill="1" applyBorder="1" applyAlignment="1">
      <alignment horizontal="right"/>
    </xf>
    <xf numFmtId="181" fontId="0" fillId="0" borderId="28" xfId="0" applyNumberFormat="1" applyFill="1" applyBorder="1" applyAlignment="1">
      <alignment horizontal="right"/>
    </xf>
    <xf numFmtId="181" fontId="0" fillId="0" borderId="34" xfId="0" applyNumberFormat="1" applyFill="1" applyBorder="1" applyAlignment="1">
      <alignment horizontal="right"/>
    </xf>
    <xf numFmtId="181" fontId="0" fillId="0" borderId="32" xfId="0" applyNumberFormat="1" applyFill="1" applyBorder="1" applyAlignment="1">
      <alignment horizontal="right"/>
    </xf>
    <xf numFmtId="181" fontId="0" fillId="0" borderId="35" xfId="0" applyNumberForma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36" xfId="0" applyNumberFormat="1" applyFont="1" applyFill="1" applyBorder="1" applyAlignment="1">
      <alignment horizontal="right"/>
    </xf>
    <xf numFmtId="181" fontId="0" fillId="0" borderId="28" xfId="0" applyNumberFormat="1" applyFill="1" applyBorder="1" applyAlignment="1">
      <alignment/>
    </xf>
    <xf numFmtId="181" fontId="0" fillId="0" borderId="34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31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6" xfId="0" applyNumberForma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1" fillId="0" borderId="35" xfId="0" applyNumberFormat="1" applyFont="1" applyFill="1" applyBorder="1" applyAlignment="1">
      <alignment vertical="center"/>
    </xf>
    <xf numFmtId="181" fontId="1" fillId="0" borderId="36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1" fontId="0" fillId="0" borderId="28" xfId="0" applyNumberFormat="1" applyFill="1" applyBorder="1" applyAlignment="1">
      <alignment vertical="center"/>
    </xf>
    <xf numFmtId="181" fontId="0" fillId="0" borderId="34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32" xfId="0" applyNumberForma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181" fontId="1" fillId="0" borderId="38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181" fontId="0" fillId="0" borderId="22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right" vertical="center" wrapText="1"/>
    </xf>
    <xf numFmtId="182" fontId="0" fillId="0" borderId="2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39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 wrapText="1"/>
    </xf>
    <xf numFmtId="182" fontId="0" fillId="0" borderId="26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 wrapText="1"/>
    </xf>
    <xf numFmtId="182" fontId="0" fillId="0" borderId="39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 wrapText="1"/>
    </xf>
    <xf numFmtId="182" fontId="0" fillId="0" borderId="31" xfId="0" applyNumberFormat="1" applyFont="1" applyFill="1" applyBorder="1" applyAlignment="1">
      <alignment vertical="center"/>
    </xf>
    <xf numFmtId="182" fontId="0" fillId="0" borderId="35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 wrapText="1"/>
    </xf>
    <xf numFmtId="180" fontId="0" fillId="0" borderId="34" xfId="0" applyNumberFormat="1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vertical="center" wrapText="1"/>
    </xf>
    <xf numFmtId="180" fontId="0" fillId="0" borderId="31" xfId="0" applyNumberFormat="1" applyFont="1" applyFill="1" applyBorder="1" applyAlignment="1">
      <alignment vertical="center" wrapText="1"/>
    </xf>
    <xf numFmtId="180" fontId="0" fillId="0" borderId="31" xfId="0" applyNumberFormat="1" applyFont="1" applyFill="1" applyBorder="1" applyAlignment="1">
      <alignment horizontal="right" vertical="center" wrapText="1"/>
    </xf>
    <xf numFmtId="180" fontId="0" fillId="0" borderId="32" xfId="0" applyNumberFormat="1" applyFont="1" applyFill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 wrapText="1"/>
    </xf>
    <xf numFmtId="41" fontId="0" fillId="0" borderId="31" xfId="103" applyNumberFormat="1" applyFont="1" applyFill="1" applyBorder="1" applyAlignment="1">
      <alignment horizontal="right" vertical="center" wrapText="1"/>
      <protection/>
    </xf>
    <xf numFmtId="180" fontId="0" fillId="0" borderId="35" xfId="0" applyNumberFormat="1" applyFont="1" applyFill="1" applyBorder="1" applyAlignment="1">
      <alignment vertical="center" wrapText="1"/>
    </xf>
    <xf numFmtId="180" fontId="0" fillId="0" borderId="36" xfId="0" applyNumberFormat="1" applyFont="1" applyFill="1" applyBorder="1" applyAlignment="1">
      <alignment vertical="center" wrapText="1"/>
    </xf>
    <xf numFmtId="180" fontId="0" fillId="0" borderId="15" xfId="0" applyNumberFormat="1" applyFont="1" applyFill="1" applyBorder="1" applyAlignment="1">
      <alignment vertical="center" wrapText="1"/>
    </xf>
    <xf numFmtId="205" fontId="0" fillId="0" borderId="28" xfId="103" applyNumberFormat="1" applyFill="1" applyBorder="1" applyAlignment="1">
      <alignment horizontal="right" vertical="center" wrapText="1"/>
      <protection/>
    </xf>
    <xf numFmtId="205" fontId="0" fillId="0" borderId="31" xfId="103" applyNumberFormat="1" applyFill="1" applyBorder="1" applyAlignment="1">
      <alignment vertical="center" wrapText="1"/>
      <protection/>
    </xf>
    <xf numFmtId="205" fontId="0" fillId="0" borderId="31" xfId="103" applyNumberFormat="1" applyFont="1" applyFill="1" applyBorder="1" applyAlignment="1">
      <alignment horizontal="right" vertical="center" wrapText="1"/>
      <protection/>
    </xf>
    <xf numFmtId="205" fontId="0" fillId="0" borderId="28" xfId="103" applyNumberFormat="1" applyFill="1" applyBorder="1" applyAlignment="1">
      <alignment vertical="center" wrapText="1"/>
      <protection/>
    </xf>
    <xf numFmtId="205" fontId="0" fillId="0" borderId="34" xfId="103" applyNumberFormat="1" applyFill="1" applyBorder="1" applyAlignment="1">
      <alignment vertical="center" wrapText="1"/>
      <protection/>
    </xf>
    <xf numFmtId="205" fontId="0" fillId="0" borderId="12" xfId="103" applyNumberFormat="1" applyFill="1" applyBorder="1" applyAlignment="1">
      <alignment vertical="center" wrapText="1"/>
      <protection/>
    </xf>
    <xf numFmtId="205" fontId="0" fillId="0" borderId="31" xfId="103" applyNumberFormat="1" applyFill="1" applyBorder="1" applyAlignment="1">
      <alignment horizontal="right" vertical="center" wrapText="1"/>
      <protection/>
    </xf>
    <xf numFmtId="205" fontId="0" fillId="0" borderId="32" xfId="103" applyNumberFormat="1" applyFill="1" applyBorder="1" applyAlignment="1">
      <alignment vertical="center" wrapText="1"/>
      <protection/>
    </xf>
    <xf numFmtId="205" fontId="0" fillId="0" borderId="35" xfId="103" applyNumberFormat="1" applyFill="1" applyBorder="1" applyAlignment="1">
      <alignment vertical="center" wrapText="1"/>
      <protection/>
    </xf>
    <xf numFmtId="205" fontId="0" fillId="0" borderId="35" xfId="103" applyNumberFormat="1" applyFont="1" applyFill="1" applyBorder="1" applyAlignment="1">
      <alignment horizontal="right" vertical="center" wrapText="1"/>
      <protection/>
    </xf>
    <xf numFmtId="205" fontId="0" fillId="0" borderId="36" xfId="103" applyNumberFormat="1" applyFill="1" applyBorder="1" applyAlignment="1">
      <alignment vertical="center" wrapText="1"/>
      <protection/>
    </xf>
    <xf numFmtId="205" fontId="0" fillId="0" borderId="15" xfId="103" applyNumberFormat="1" applyFill="1" applyBorder="1" applyAlignment="1">
      <alignment vertical="center" wrapText="1"/>
      <protection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 quotePrefix="1">
      <alignment horizontal="right" vertical="center"/>
    </xf>
    <xf numFmtId="3" fontId="6" fillId="0" borderId="12" xfId="0" applyNumberFormat="1" applyFont="1" applyFill="1" applyBorder="1" applyAlignment="1" quotePrefix="1">
      <alignment horizontal="right" vertical="center"/>
    </xf>
    <xf numFmtId="3" fontId="6" fillId="0" borderId="32" xfId="0" applyNumberFormat="1" applyFont="1" applyFill="1" applyBorder="1" applyAlignment="1" quotePrefix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88" fontId="7" fillId="0" borderId="28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88" fontId="7" fillId="0" borderId="31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31" xfId="0" applyNumberFormat="1" applyFont="1" applyFill="1" applyBorder="1" applyAlignment="1">
      <alignment horizontal="right" vertical="center"/>
    </xf>
    <xf numFmtId="188" fontId="7" fillId="0" borderId="32" xfId="0" applyNumberFormat="1" applyFont="1" applyFill="1" applyBorder="1" applyAlignment="1">
      <alignment vertical="center"/>
    </xf>
    <xf numFmtId="188" fontId="7" fillId="0" borderId="31" xfId="0" applyNumberFormat="1" applyFont="1" applyFill="1" applyBorder="1" applyAlignment="1" quotePrefix="1">
      <alignment horizontal="right" vertical="center"/>
    </xf>
    <xf numFmtId="187" fontId="7" fillId="0" borderId="32" xfId="0" applyNumberFormat="1" applyFont="1" applyFill="1" applyBorder="1" applyAlignment="1">
      <alignment horizontal="right" vertical="center" wrapText="1"/>
    </xf>
    <xf numFmtId="181" fontId="7" fillId="0" borderId="16" xfId="0" applyNumberFormat="1" applyFont="1" applyFill="1" applyBorder="1" applyAlignment="1">
      <alignment horizontal="right" vertical="center"/>
    </xf>
    <xf numFmtId="188" fontId="7" fillId="0" borderId="35" xfId="0" applyNumberFormat="1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vertical="center"/>
    </xf>
    <xf numFmtId="188" fontId="7" fillId="0" borderId="35" xfId="0" applyNumberFormat="1" applyFont="1" applyFill="1" applyBorder="1" applyAlignment="1">
      <alignment horizontal="right" vertical="center"/>
    </xf>
    <xf numFmtId="187" fontId="7" fillId="0" borderId="36" xfId="0" applyNumberFormat="1" applyFont="1" applyFill="1" applyBorder="1" applyAlignment="1">
      <alignment horizontal="right" vertical="center" wrapText="1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7" fontId="0" fillId="0" borderId="28" xfId="0" applyNumberFormat="1" applyFont="1" applyFill="1" applyBorder="1" applyAlignment="1">
      <alignment/>
    </xf>
    <xf numFmtId="187" fontId="0" fillId="0" borderId="28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1" xfId="0" applyNumberFormat="1" applyFont="1" applyFill="1" applyBorder="1" applyAlignment="1">
      <alignment/>
    </xf>
    <xf numFmtId="187" fontId="0" fillId="0" borderId="32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/>
    </xf>
    <xf numFmtId="187" fontId="0" fillId="0" borderId="36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3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7" fontId="0" fillId="0" borderId="31" xfId="0" applyNumberFormat="1" applyFont="1" applyFill="1" applyBorder="1" applyAlignment="1">
      <alignment/>
    </xf>
    <xf numFmtId="187" fontId="0" fillId="0" borderId="32" xfId="0" applyNumberFormat="1" applyFont="1" applyFill="1" applyBorder="1" applyAlignment="1">
      <alignment/>
    </xf>
    <xf numFmtId="49" fontId="0" fillId="0" borderId="28" xfId="0" applyNumberFormat="1" applyFill="1" applyBorder="1" applyAlignment="1">
      <alignment horizontal="right" wrapText="1"/>
    </xf>
    <xf numFmtId="196" fontId="0" fillId="0" borderId="28" xfId="0" applyNumberFormat="1" applyFont="1" applyFill="1" applyBorder="1" applyAlignment="1">
      <alignment horizontal="right" wrapText="1"/>
    </xf>
    <xf numFmtId="196" fontId="0" fillId="0" borderId="34" xfId="0" applyNumberFormat="1" applyFont="1" applyFill="1" applyBorder="1" applyAlignment="1">
      <alignment horizontal="right" wrapText="1"/>
    </xf>
    <xf numFmtId="49" fontId="0" fillId="0" borderId="31" xfId="0" applyNumberFormat="1" applyFill="1" applyBorder="1" applyAlignment="1">
      <alignment horizontal="right" wrapText="1"/>
    </xf>
    <xf numFmtId="196" fontId="0" fillId="0" borderId="31" xfId="0" applyNumberFormat="1" applyFont="1" applyFill="1" applyBorder="1" applyAlignment="1">
      <alignment horizontal="right" wrapText="1"/>
    </xf>
    <xf numFmtId="196" fontId="0" fillId="0" borderId="32" xfId="0" applyNumberFormat="1" applyFont="1" applyFill="1" applyBorder="1" applyAlignment="1">
      <alignment horizontal="right" wrapText="1"/>
    </xf>
    <xf numFmtId="49" fontId="0" fillId="0" borderId="26" xfId="0" applyNumberFormat="1" applyFill="1" applyBorder="1" applyAlignment="1">
      <alignment horizontal="right" wrapText="1"/>
    </xf>
    <xf numFmtId="196" fontId="0" fillId="0" borderId="26" xfId="0" applyNumberFormat="1" applyFont="1" applyFill="1" applyBorder="1" applyAlignment="1">
      <alignment horizontal="right" wrapText="1"/>
    </xf>
    <xf numFmtId="196" fontId="0" fillId="0" borderId="33" xfId="0" applyNumberFormat="1" applyFont="1" applyFill="1" applyBorder="1" applyAlignment="1">
      <alignment horizontal="right" wrapText="1"/>
    </xf>
    <xf numFmtId="196" fontId="0" fillId="0" borderId="26" xfId="0" applyNumberFormat="1" applyFont="1" applyFill="1" applyBorder="1" applyAlignment="1">
      <alignment horizontal="right" wrapText="1"/>
    </xf>
    <xf numFmtId="49" fontId="0" fillId="0" borderId="28" xfId="0" applyNumberFormat="1" applyFont="1" applyFill="1" applyBorder="1" applyAlignment="1">
      <alignment horizontal="right" wrapText="1"/>
    </xf>
    <xf numFmtId="196" fontId="0" fillId="0" borderId="28" xfId="0" applyNumberFormat="1" applyFont="1" applyFill="1" applyBorder="1" applyAlignment="1">
      <alignment horizontal="right" wrapText="1"/>
    </xf>
    <xf numFmtId="49" fontId="0" fillId="0" borderId="31" xfId="0" applyNumberFormat="1" applyFont="1" applyFill="1" applyBorder="1" applyAlignment="1">
      <alignment horizontal="right" wrapText="1"/>
    </xf>
    <xf numFmtId="196" fontId="0" fillId="0" borderId="31" xfId="0" applyNumberFormat="1" applyFont="1" applyFill="1" applyBorder="1" applyAlignment="1">
      <alignment horizontal="right" wrapText="1"/>
    </xf>
    <xf numFmtId="196" fontId="0" fillId="0" borderId="34" xfId="0" applyNumberFormat="1" applyFont="1" applyFill="1" applyBorder="1" applyAlignment="1">
      <alignment horizontal="right" wrapText="1"/>
    </xf>
    <xf numFmtId="196" fontId="0" fillId="0" borderId="32" xfId="0" applyNumberFormat="1" applyFont="1" applyFill="1" applyBorder="1" applyAlignment="1">
      <alignment horizontal="right" wrapText="1"/>
    </xf>
    <xf numFmtId="49" fontId="0" fillId="0" borderId="26" xfId="0" applyNumberFormat="1" applyFont="1" applyFill="1" applyBorder="1" applyAlignment="1">
      <alignment horizontal="right" wrapText="1"/>
    </xf>
    <xf numFmtId="196" fontId="0" fillId="0" borderId="33" xfId="0" applyNumberFormat="1" applyFont="1" applyFill="1" applyBorder="1" applyAlignment="1">
      <alignment horizontal="right" wrapText="1"/>
    </xf>
    <xf numFmtId="196" fontId="0" fillId="0" borderId="28" xfId="0" applyNumberFormat="1" applyFill="1" applyBorder="1" applyAlignment="1">
      <alignment horizontal="right" wrapText="1"/>
    </xf>
    <xf numFmtId="189" fontId="0" fillId="0" borderId="28" xfId="0" applyNumberFormat="1" applyFont="1" applyFill="1" applyBorder="1" applyAlignment="1">
      <alignment horizontal="right" wrapText="1"/>
    </xf>
    <xf numFmtId="196" fontId="0" fillId="0" borderId="24" xfId="0" applyNumberFormat="1" applyFont="1" applyFill="1" applyBorder="1" applyAlignment="1">
      <alignment horizontal="right" wrapText="1"/>
    </xf>
    <xf numFmtId="196" fontId="0" fillId="0" borderId="0" xfId="0" applyNumberFormat="1" applyFont="1" applyFill="1" applyBorder="1" applyAlignment="1">
      <alignment horizontal="right" wrapText="1"/>
    </xf>
    <xf numFmtId="196" fontId="0" fillId="0" borderId="39" xfId="0" applyNumberFormat="1" applyFont="1" applyFill="1" applyBorder="1" applyAlignment="1">
      <alignment horizontal="right" wrapText="1"/>
    </xf>
    <xf numFmtId="196" fontId="0" fillId="0" borderId="39" xfId="0" applyNumberFormat="1" applyFont="1" applyFill="1" applyBorder="1" applyAlignment="1">
      <alignment horizontal="right" wrapText="1"/>
    </xf>
    <xf numFmtId="187" fontId="0" fillId="0" borderId="28" xfId="0" applyNumberFormat="1" applyFont="1" applyFill="1" applyBorder="1" applyAlignment="1">
      <alignment horizontal="right" wrapText="1"/>
    </xf>
    <xf numFmtId="187" fontId="0" fillId="0" borderId="34" xfId="0" applyNumberFormat="1" applyFont="1" applyFill="1" applyBorder="1" applyAlignment="1">
      <alignment horizontal="right" wrapText="1"/>
    </xf>
    <xf numFmtId="187" fontId="0" fillId="0" borderId="26" xfId="0" applyNumberFormat="1" applyFont="1" applyFill="1" applyBorder="1" applyAlignment="1">
      <alignment horizontal="right" wrapText="1"/>
    </xf>
    <xf numFmtId="187" fontId="0" fillId="0" borderId="26" xfId="0" applyNumberFormat="1" applyFont="1" applyFill="1" applyBorder="1" applyAlignment="1">
      <alignment horizontal="right" wrapText="1"/>
    </xf>
    <xf numFmtId="187" fontId="0" fillId="0" borderId="33" xfId="0" applyNumberFormat="1" applyFont="1" applyFill="1" applyBorder="1" applyAlignment="1">
      <alignment horizontal="right" wrapText="1"/>
    </xf>
    <xf numFmtId="49" fontId="0" fillId="0" borderId="35" xfId="0" applyNumberFormat="1" applyFill="1" applyBorder="1" applyAlignment="1">
      <alignment horizontal="right" wrapText="1"/>
    </xf>
    <xf numFmtId="196" fontId="0" fillId="0" borderId="35" xfId="0" applyNumberFormat="1" applyFont="1" applyFill="1" applyBorder="1" applyAlignment="1">
      <alignment horizontal="right" wrapText="1"/>
    </xf>
    <xf numFmtId="196" fontId="0" fillId="0" borderId="36" xfId="0" applyNumberFormat="1" applyFont="1" applyFill="1" applyBorder="1" applyAlignment="1">
      <alignment horizontal="right" wrapText="1"/>
    </xf>
    <xf numFmtId="196" fontId="0" fillId="0" borderId="35" xfId="0" applyNumberFormat="1" applyFont="1" applyFill="1" applyBorder="1" applyAlignment="1">
      <alignment horizontal="right" wrapText="1"/>
    </xf>
    <xf numFmtId="49" fontId="0" fillId="0" borderId="28" xfId="0" applyNumberFormat="1" applyFill="1" applyBorder="1" applyAlignment="1">
      <alignment horizontal="right"/>
    </xf>
    <xf numFmtId="49" fontId="0" fillId="0" borderId="31" xfId="0" applyNumberFormat="1" applyFill="1" applyBorder="1" applyAlignment="1">
      <alignment horizontal="right"/>
    </xf>
    <xf numFmtId="189" fontId="0" fillId="0" borderId="28" xfId="0" applyNumberFormat="1" applyFont="1" applyFill="1" applyBorder="1" applyAlignment="1">
      <alignment wrapText="1"/>
    </xf>
    <xf numFmtId="189" fontId="0" fillId="0" borderId="34" xfId="0" applyNumberFormat="1" applyFont="1" applyFill="1" applyBorder="1" applyAlignment="1">
      <alignment wrapText="1"/>
    </xf>
    <xf numFmtId="189" fontId="0" fillId="0" borderId="31" xfId="0" applyNumberFormat="1" applyFont="1" applyFill="1" applyBorder="1" applyAlignment="1">
      <alignment wrapText="1"/>
    </xf>
    <xf numFmtId="189" fontId="0" fillId="0" borderId="32" xfId="0" applyNumberFormat="1" applyFont="1" applyFill="1" applyBorder="1" applyAlignment="1">
      <alignment wrapText="1"/>
    </xf>
    <xf numFmtId="189" fontId="0" fillId="0" borderId="31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/>
    </xf>
    <xf numFmtId="181" fontId="0" fillId="0" borderId="3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distributed" vertical="center" wrapText="1"/>
    </xf>
    <xf numFmtId="41" fontId="0" fillId="0" borderId="0" xfId="103" applyNumberFormat="1" applyFill="1" applyBorder="1" applyAlignment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2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82" fontId="0" fillId="0" borderId="36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8" fontId="7" fillId="0" borderId="32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horizontal="right" vertical="center"/>
    </xf>
    <xf numFmtId="188" fontId="7" fillId="0" borderId="36" xfId="0" applyNumberFormat="1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188" fontId="7" fillId="0" borderId="34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27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38" fontId="8" fillId="0" borderId="20" xfId="0" applyNumberFormat="1" applyFont="1" applyFill="1" applyBorder="1" applyAlignment="1">
      <alignment horizontal="center" vertical="center"/>
    </xf>
    <xf numFmtId="38" fontId="8" fillId="0" borderId="23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1 2 2" xfId="29"/>
    <cellStyle name="40% - アクセント 2" xfId="30"/>
    <cellStyle name="40% - アクセント 2 2" xfId="31"/>
    <cellStyle name="40% - アクセント 2 2 2" xfId="32"/>
    <cellStyle name="40% - アクセント 3" xfId="33"/>
    <cellStyle name="40% - アクセント 3 2" xfId="34"/>
    <cellStyle name="40% - アクセント 3 2 2" xfId="35"/>
    <cellStyle name="40% - アクセント 4" xfId="36"/>
    <cellStyle name="40% - アクセント 4 2" xfId="37"/>
    <cellStyle name="40% - アクセント 4 2 2" xfId="38"/>
    <cellStyle name="40% - アクセント 5" xfId="39"/>
    <cellStyle name="40% - アクセント 5 2" xfId="40"/>
    <cellStyle name="40% - アクセント 5 2 2" xfId="41"/>
    <cellStyle name="40% - アクセント 6" xfId="42"/>
    <cellStyle name="40% - アクセント 6 2" xfId="43"/>
    <cellStyle name="40% - アクセント 6 2 2" xfId="44"/>
    <cellStyle name="60% - アクセント 1" xfId="45"/>
    <cellStyle name="60% - アクセント 1 2" xfId="46"/>
    <cellStyle name="60% - アクセント 2" xfId="47"/>
    <cellStyle name="60% - アクセント 2 2" xfId="48"/>
    <cellStyle name="60% - アクセント 3" xfId="49"/>
    <cellStyle name="60% - アクセント 3 2" xfId="50"/>
    <cellStyle name="60% - アクセント 4" xfId="51"/>
    <cellStyle name="60% - アクセント 4 2" xfId="52"/>
    <cellStyle name="60% - アクセント 5" xfId="53"/>
    <cellStyle name="60% - アクセント 5 2" xfId="54"/>
    <cellStyle name="60% - アクセント 6" xfId="55"/>
    <cellStyle name="60% - アクセント 6 2" xfId="56"/>
    <cellStyle name="アクセント 1" xfId="57"/>
    <cellStyle name="アクセント 1 2" xfId="58"/>
    <cellStyle name="アクセント 2" xfId="59"/>
    <cellStyle name="アクセント 2 2" xfId="60"/>
    <cellStyle name="アクセント 3" xfId="61"/>
    <cellStyle name="アクセント 3 2" xfId="62"/>
    <cellStyle name="アクセント 4" xfId="63"/>
    <cellStyle name="アクセント 4 2" xfId="64"/>
    <cellStyle name="アクセント 5" xfId="65"/>
    <cellStyle name="アクセント 5 2" xfId="66"/>
    <cellStyle name="アクセント 6" xfId="67"/>
    <cellStyle name="アクセント 6 2" xfId="68"/>
    <cellStyle name="タイトル" xfId="69"/>
    <cellStyle name="タイトル 2" xfId="70"/>
    <cellStyle name="チェック セル" xfId="71"/>
    <cellStyle name="チェック セル 2" xfId="72"/>
    <cellStyle name="どちらでもない" xfId="73"/>
    <cellStyle name="どちらでもない 2" xfId="74"/>
    <cellStyle name="Percent" xfId="75"/>
    <cellStyle name="Hyperlink" xfId="76"/>
    <cellStyle name="メモ" xfId="77"/>
    <cellStyle name="メモ 2" xfId="78"/>
    <cellStyle name="リンク セル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見出し 1" xfId="88"/>
    <cellStyle name="見出し 2" xfId="89"/>
    <cellStyle name="見出し 2 2" xfId="90"/>
    <cellStyle name="見出し 2 2 2" xfId="91"/>
    <cellStyle name="見出し 3" xfId="92"/>
    <cellStyle name="見出し 4" xfId="93"/>
    <cellStyle name="集計" xfId="94"/>
    <cellStyle name="集計 2" xfId="95"/>
    <cellStyle name="出力" xfId="96"/>
    <cellStyle name="出力 2" xfId="97"/>
    <cellStyle name="説明文" xfId="98"/>
    <cellStyle name="Currency [0]" xfId="99"/>
    <cellStyle name="Currency" xfId="100"/>
    <cellStyle name="入力" xfId="101"/>
    <cellStyle name="入力 2" xfId="102"/>
    <cellStyle name="標準_2010西三河の統計(原本) (version 1)" xfId="103"/>
    <cellStyle name="標準_Sheet1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80" zoomScaleNormal="80" zoomScaleSheetLayoutView="80" workbookViewId="0" topLeftCell="A17">
      <selection activeCell="A1" sqref="A1:C46"/>
    </sheetView>
  </sheetViews>
  <sheetFormatPr defaultColWidth="8.796875" defaultRowHeight="15" customHeight="1"/>
  <cols>
    <col min="1" max="1" width="33.69921875" style="1" customWidth="1"/>
    <col min="2" max="2" width="32.398437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54" t="s">
        <v>146</v>
      </c>
      <c r="B1" s="455"/>
      <c r="C1" s="455"/>
    </row>
    <row r="2" spans="1:3" ht="10.5" customHeight="1">
      <c r="A2" s="187"/>
      <c r="B2" s="187"/>
      <c r="C2" s="187"/>
    </row>
    <row r="3" spans="1:3" ht="17.25" customHeight="1">
      <c r="A3" s="170"/>
      <c r="B3" s="170"/>
      <c r="C3" s="173" t="s">
        <v>167</v>
      </c>
    </row>
    <row r="4" spans="1:3" ht="17.25" customHeight="1">
      <c r="A4" s="174" t="s">
        <v>141</v>
      </c>
      <c r="B4" s="175" t="s">
        <v>168</v>
      </c>
      <c r="C4" s="176" t="s">
        <v>169</v>
      </c>
    </row>
    <row r="5" spans="1:3" ht="17.25" customHeight="1">
      <c r="A5" s="171"/>
      <c r="B5" s="171"/>
      <c r="C5" s="172" t="s">
        <v>170</v>
      </c>
    </row>
    <row r="6" spans="1:3" ht="15" customHeight="1">
      <c r="A6" s="239"/>
      <c r="B6" s="240"/>
      <c r="C6" s="241"/>
    </row>
    <row r="7" spans="1:3" ht="15" customHeight="1">
      <c r="A7" s="242" t="s">
        <v>340</v>
      </c>
      <c r="B7" s="243" t="s">
        <v>171</v>
      </c>
      <c r="C7" s="244" t="s">
        <v>172</v>
      </c>
    </row>
    <row r="8" spans="1:3" ht="15" customHeight="1">
      <c r="A8" s="243" t="s">
        <v>320</v>
      </c>
      <c r="B8" s="243" t="s">
        <v>370</v>
      </c>
      <c r="C8" s="244" t="s">
        <v>321</v>
      </c>
    </row>
    <row r="9" spans="1:3" ht="15" customHeight="1">
      <c r="A9" s="239"/>
      <c r="B9" s="239"/>
      <c r="C9" s="245" t="s">
        <v>322</v>
      </c>
    </row>
    <row r="10" spans="1:3" ht="15" customHeight="1">
      <c r="A10" s="239"/>
      <c r="B10" s="239"/>
      <c r="C10" s="245"/>
    </row>
    <row r="11" spans="1:3" ht="15" customHeight="1">
      <c r="A11" s="243" t="s">
        <v>142</v>
      </c>
      <c r="B11" s="243" t="s">
        <v>173</v>
      </c>
      <c r="C11" s="244" t="s">
        <v>324</v>
      </c>
    </row>
    <row r="12" spans="1:3" ht="15" customHeight="1">
      <c r="A12" s="243" t="s">
        <v>323</v>
      </c>
      <c r="B12" s="243" t="s">
        <v>376</v>
      </c>
      <c r="C12" s="244" t="s">
        <v>174</v>
      </c>
    </row>
    <row r="13" spans="1:3" ht="15" customHeight="1">
      <c r="A13" s="243"/>
      <c r="B13" s="243"/>
      <c r="C13" s="244" t="s">
        <v>175</v>
      </c>
    </row>
    <row r="14" spans="1:3" ht="15" customHeight="1">
      <c r="A14" s="243"/>
      <c r="B14" s="243"/>
      <c r="C14" s="244"/>
    </row>
    <row r="15" spans="1:3" ht="15" customHeight="1">
      <c r="A15" s="243" t="s">
        <v>202</v>
      </c>
      <c r="B15" s="243" t="s">
        <v>176</v>
      </c>
      <c r="C15" s="244" t="s">
        <v>177</v>
      </c>
    </row>
    <row r="16" spans="1:3" ht="15" customHeight="1">
      <c r="A16" s="243" t="s">
        <v>203</v>
      </c>
      <c r="B16" s="243" t="s">
        <v>373</v>
      </c>
      <c r="C16" s="244" t="s">
        <v>178</v>
      </c>
    </row>
    <row r="17" spans="1:3" ht="15" customHeight="1">
      <c r="A17" s="243"/>
      <c r="B17" s="243"/>
      <c r="C17" s="244" t="s">
        <v>179</v>
      </c>
    </row>
    <row r="18" spans="1:3" ht="15" customHeight="1">
      <c r="A18" s="243"/>
      <c r="B18" s="243"/>
      <c r="C18" s="244"/>
    </row>
    <row r="19" spans="1:3" ht="15" customHeight="1">
      <c r="A19" s="243" t="s">
        <v>143</v>
      </c>
      <c r="B19" s="243" t="s">
        <v>180</v>
      </c>
      <c r="C19" s="245" t="s">
        <v>153</v>
      </c>
    </row>
    <row r="20" spans="1:3" ht="15" customHeight="1">
      <c r="A20" s="243" t="s">
        <v>307</v>
      </c>
      <c r="B20" s="243" t="s">
        <v>381</v>
      </c>
      <c r="C20" s="245" t="s">
        <v>205</v>
      </c>
    </row>
    <row r="21" spans="1:3" ht="15" customHeight="1">
      <c r="A21" s="243"/>
      <c r="B21" s="243"/>
      <c r="C21" s="244" t="s">
        <v>181</v>
      </c>
    </row>
    <row r="22" spans="1:3" ht="15" customHeight="1">
      <c r="A22" s="243"/>
      <c r="B22" s="243"/>
      <c r="C22" s="244"/>
    </row>
    <row r="23" spans="1:3" ht="15" customHeight="1">
      <c r="A23" s="243" t="s">
        <v>182</v>
      </c>
      <c r="B23" s="243" t="s">
        <v>183</v>
      </c>
      <c r="C23" s="244" t="s">
        <v>154</v>
      </c>
    </row>
    <row r="24" spans="1:3" ht="15" customHeight="1">
      <c r="A24" s="243" t="s">
        <v>318</v>
      </c>
      <c r="B24" s="243" t="s">
        <v>380</v>
      </c>
      <c r="C24" s="244" t="s">
        <v>184</v>
      </c>
    </row>
    <row r="25" spans="1:3" ht="15" customHeight="1">
      <c r="A25" s="243"/>
      <c r="B25" s="243"/>
      <c r="C25" s="245" t="s">
        <v>411</v>
      </c>
    </row>
    <row r="26" spans="1:3" ht="15" customHeight="1">
      <c r="A26" s="243"/>
      <c r="B26" s="243"/>
      <c r="C26" s="244"/>
    </row>
    <row r="27" spans="1:3" ht="15" customHeight="1">
      <c r="A27" s="243" t="s">
        <v>144</v>
      </c>
      <c r="B27" s="243" t="s">
        <v>185</v>
      </c>
      <c r="C27" s="244" t="s">
        <v>309</v>
      </c>
    </row>
    <row r="28" spans="1:3" ht="15" customHeight="1">
      <c r="A28" s="243" t="s">
        <v>308</v>
      </c>
      <c r="B28" s="243" t="s">
        <v>374</v>
      </c>
      <c r="C28" s="244" t="s">
        <v>186</v>
      </c>
    </row>
    <row r="29" spans="1:3" ht="15" customHeight="1">
      <c r="A29" s="243"/>
      <c r="B29" s="243"/>
      <c r="C29" s="246" t="s">
        <v>187</v>
      </c>
    </row>
    <row r="30" spans="1:3" ht="15" customHeight="1">
      <c r="A30" s="243"/>
      <c r="B30" s="243"/>
      <c r="C30" s="244"/>
    </row>
    <row r="31" spans="1:3" ht="15" customHeight="1">
      <c r="A31" s="243" t="s">
        <v>145</v>
      </c>
      <c r="B31" s="243" t="s">
        <v>188</v>
      </c>
      <c r="C31" s="244" t="s">
        <v>204</v>
      </c>
    </row>
    <row r="32" spans="1:3" ht="15" customHeight="1">
      <c r="A32" s="243" t="s">
        <v>155</v>
      </c>
      <c r="B32" s="243" t="s">
        <v>377</v>
      </c>
      <c r="C32" s="244" t="s">
        <v>312</v>
      </c>
    </row>
    <row r="33" spans="1:3" ht="15" customHeight="1">
      <c r="A33" s="243"/>
      <c r="B33" s="243"/>
      <c r="C33" s="247" t="s">
        <v>189</v>
      </c>
    </row>
    <row r="34" spans="1:3" ht="15" customHeight="1">
      <c r="A34" s="243"/>
      <c r="B34" s="243"/>
      <c r="C34" s="244"/>
    </row>
    <row r="35" spans="1:3" ht="15" customHeight="1">
      <c r="A35" s="243" t="s">
        <v>310</v>
      </c>
      <c r="B35" s="243" t="s">
        <v>190</v>
      </c>
      <c r="C35" s="244" t="s">
        <v>383</v>
      </c>
    </row>
    <row r="36" spans="1:3" ht="15" customHeight="1">
      <c r="A36" s="243" t="s">
        <v>311</v>
      </c>
      <c r="B36" s="243" t="s">
        <v>378</v>
      </c>
      <c r="C36" s="244" t="s">
        <v>313</v>
      </c>
    </row>
    <row r="37" spans="1:3" ht="15" customHeight="1">
      <c r="A37" s="243"/>
      <c r="B37" s="243"/>
      <c r="C37" s="244" t="s">
        <v>325</v>
      </c>
    </row>
    <row r="38" spans="1:3" ht="15" customHeight="1">
      <c r="A38" s="243"/>
      <c r="B38" s="243"/>
      <c r="C38" s="244"/>
    </row>
    <row r="39" spans="1:3" ht="15" customHeight="1">
      <c r="A39" s="243" t="s">
        <v>191</v>
      </c>
      <c r="B39" s="243" t="s">
        <v>192</v>
      </c>
      <c r="C39" s="244" t="s">
        <v>193</v>
      </c>
    </row>
    <row r="40" spans="1:3" ht="15" customHeight="1">
      <c r="A40" s="243" t="s">
        <v>194</v>
      </c>
      <c r="B40" s="243" t="s">
        <v>375</v>
      </c>
      <c r="C40" s="244" t="s">
        <v>402</v>
      </c>
    </row>
    <row r="41" spans="1:3" ht="15" customHeight="1">
      <c r="A41" s="239"/>
      <c r="B41" s="239"/>
      <c r="C41" s="244" t="s">
        <v>195</v>
      </c>
    </row>
    <row r="42" spans="1:3" ht="15" customHeight="1">
      <c r="A42" s="243"/>
      <c r="B42" s="243"/>
      <c r="C42" s="244"/>
    </row>
    <row r="43" spans="1:3" ht="15" customHeight="1">
      <c r="A43" s="243" t="s">
        <v>306</v>
      </c>
      <c r="B43" s="243" t="s">
        <v>196</v>
      </c>
      <c r="C43" s="244" t="s">
        <v>382</v>
      </c>
    </row>
    <row r="44" spans="1:3" ht="15" customHeight="1">
      <c r="A44" s="243" t="s">
        <v>326</v>
      </c>
      <c r="B44" s="243" t="s">
        <v>379</v>
      </c>
      <c r="C44" s="244" t="s">
        <v>197</v>
      </c>
    </row>
    <row r="45" spans="1:3" ht="15" customHeight="1">
      <c r="A45" s="243" t="s">
        <v>198</v>
      </c>
      <c r="B45" s="243"/>
      <c r="C45" s="244" t="s">
        <v>199</v>
      </c>
    </row>
    <row r="46" spans="1:3" ht="15" customHeight="1">
      <c r="A46" s="248"/>
      <c r="B46" s="248"/>
      <c r="C46" s="249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workbookViewId="0" topLeftCell="A6">
      <selection activeCell="A1" sqref="A1:Q17"/>
    </sheetView>
  </sheetViews>
  <sheetFormatPr defaultColWidth="8.796875" defaultRowHeight="12.75"/>
  <cols>
    <col min="1" max="1" width="9.09765625" style="3" customWidth="1"/>
    <col min="2" max="2" width="9.59765625" style="3" customWidth="1"/>
    <col min="3" max="3" width="6.69921875" style="3" customWidth="1"/>
    <col min="4" max="4" width="7.69921875" style="3" customWidth="1"/>
    <col min="5" max="9" width="6.69921875" style="3" customWidth="1"/>
    <col min="10" max="11" width="3.69921875" style="3" customWidth="1"/>
    <col min="12" max="12" width="3.59765625" style="3" customWidth="1"/>
    <col min="13" max="13" width="3.69921875" style="3" customWidth="1"/>
    <col min="14" max="16" width="6.69921875" style="3" customWidth="1"/>
    <col min="17" max="17" width="15" style="3" customWidth="1"/>
    <col min="18" max="16384" width="9.09765625" style="3" customWidth="1"/>
  </cols>
  <sheetData>
    <row r="1" spans="1:17" ht="18" customHeight="1" thickBot="1">
      <c r="A1" s="125" t="s">
        <v>277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 t="s">
        <v>317</v>
      </c>
    </row>
    <row r="2" spans="1:17" s="8" customFormat="1" ht="21" customHeight="1">
      <c r="A2" s="502"/>
      <c r="B2" s="504" t="s">
        <v>419</v>
      </c>
      <c r="C2" s="506" t="s">
        <v>278</v>
      </c>
      <c r="D2" s="508" t="s">
        <v>279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10"/>
      <c r="Q2" s="511" t="s">
        <v>302</v>
      </c>
    </row>
    <row r="3" spans="1:17" s="8" customFormat="1" ht="42.75" customHeight="1">
      <c r="A3" s="503"/>
      <c r="B3" s="505"/>
      <c r="C3" s="507"/>
      <c r="D3" s="129" t="s">
        <v>280</v>
      </c>
      <c r="E3" s="128" t="s">
        <v>281</v>
      </c>
      <c r="F3" s="203" t="s">
        <v>282</v>
      </c>
      <c r="G3" s="202" t="s">
        <v>283</v>
      </c>
      <c r="H3" s="130" t="s">
        <v>284</v>
      </c>
      <c r="I3" s="130" t="s">
        <v>285</v>
      </c>
      <c r="J3" s="513" t="s">
        <v>286</v>
      </c>
      <c r="K3" s="514"/>
      <c r="L3" s="515" t="s">
        <v>287</v>
      </c>
      <c r="M3" s="516"/>
      <c r="N3" s="131" t="s">
        <v>288</v>
      </c>
      <c r="O3" s="130" t="s">
        <v>289</v>
      </c>
      <c r="P3" s="128" t="s">
        <v>290</v>
      </c>
      <c r="Q3" s="512"/>
    </row>
    <row r="4" spans="1:17" ht="21" customHeight="1">
      <c r="A4" s="132" t="s">
        <v>291</v>
      </c>
      <c r="B4" s="345">
        <v>3644</v>
      </c>
      <c r="C4" s="346">
        <v>1193</v>
      </c>
      <c r="D4" s="347">
        <v>932</v>
      </c>
      <c r="E4" s="347">
        <v>699</v>
      </c>
      <c r="F4" s="346">
        <v>5</v>
      </c>
      <c r="G4" s="346">
        <v>2</v>
      </c>
      <c r="H4" s="346">
        <v>8</v>
      </c>
      <c r="I4" s="346">
        <v>74</v>
      </c>
      <c r="J4" s="517">
        <v>42</v>
      </c>
      <c r="K4" s="518"/>
      <c r="L4" s="517">
        <v>41</v>
      </c>
      <c r="M4" s="518"/>
      <c r="N4" s="348">
        <v>29</v>
      </c>
      <c r="O4" s="346">
        <v>11</v>
      </c>
      <c r="P4" s="346">
        <v>21</v>
      </c>
      <c r="Q4" s="349">
        <v>261</v>
      </c>
    </row>
    <row r="5" spans="1:17" ht="21" customHeight="1">
      <c r="A5" s="133" t="s">
        <v>292</v>
      </c>
      <c r="B5" s="350">
        <v>888</v>
      </c>
      <c r="C5" s="351">
        <v>506</v>
      </c>
      <c r="D5" s="352">
        <v>405</v>
      </c>
      <c r="E5" s="352">
        <v>55</v>
      </c>
      <c r="F5" s="353" t="s">
        <v>345</v>
      </c>
      <c r="G5" s="351">
        <v>1</v>
      </c>
      <c r="H5" s="353" t="s">
        <v>337</v>
      </c>
      <c r="I5" s="351">
        <v>228</v>
      </c>
      <c r="J5" s="493">
        <v>25</v>
      </c>
      <c r="K5" s="494"/>
      <c r="L5" s="493">
        <v>43</v>
      </c>
      <c r="M5" s="494"/>
      <c r="N5" s="355">
        <v>46</v>
      </c>
      <c r="O5" s="351">
        <v>3</v>
      </c>
      <c r="P5" s="351">
        <v>4</v>
      </c>
      <c r="Q5" s="356">
        <v>101</v>
      </c>
    </row>
    <row r="6" spans="1:17" ht="21" customHeight="1">
      <c r="A6" s="133" t="s">
        <v>293</v>
      </c>
      <c r="B6" s="350">
        <v>1416</v>
      </c>
      <c r="C6" s="351">
        <v>536</v>
      </c>
      <c r="D6" s="352">
        <v>439</v>
      </c>
      <c r="E6" s="352">
        <v>371</v>
      </c>
      <c r="F6" s="351">
        <v>8</v>
      </c>
      <c r="G6" s="353" t="s">
        <v>363</v>
      </c>
      <c r="H6" s="353">
        <v>1</v>
      </c>
      <c r="I6" s="351">
        <v>26</v>
      </c>
      <c r="J6" s="493">
        <v>7</v>
      </c>
      <c r="K6" s="494"/>
      <c r="L6" s="493">
        <v>20</v>
      </c>
      <c r="M6" s="494"/>
      <c r="N6" s="351">
        <v>5</v>
      </c>
      <c r="O6" s="353" t="s">
        <v>344</v>
      </c>
      <c r="P6" s="351">
        <v>1</v>
      </c>
      <c r="Q6" s="356">
        <v>97</v>
      </c>
    </row>
    <row r="7" spans="1:17" ht="21" customHeight="1">
      <c r="A7" s="133" t="s">
        <v>294</v>
      </c>
      <c r="B7" s="350">
        <v>6322</v>
      </c>
      <c r="C7" s="351">
        <v>2086</v>
      </c>
      <c r="D7" s="352">
        <v>1686</v>
      </c>
      <c r="E7" s="352">
        <v>1275</v>
      </c>
      <c r="F7" s="351">
        <v>17</v>
      </c>
      <c r="G7" s="353">
        <v>5</v>
      </c>
      <c r="H7" s="353">
        <v>17</v>
      </c>
      <c r="I7" s="351">
        <v>99</v>
      </c>
      <c r="J7" s="493">
        <v>20</v>
      </c>
      <c r="K7" s="494"/>
      <c r="L7" s="493">
        <v>139</v>
      </c>
      <c r="M7" s="494"/>
      <c r="N7" s="353">
        <v>64</v>
      </c>
      <c r="O7" s="353">
        <v>10</v>
      </c>
      <c r="P7" s="351">
        <v>40</v>
      </c>
      <c r="Q7" s="356">
        <v>400</v>
      </c>
    </row>
    <row r="8" spans="1:17" ht="21" customHeight="1">
      <c r="A8" s="133" t="s">
        <v>295</v>
      </c>
      <c r="B8" s="350">
        <v>2028</v>
      </c>
      <c r="C8" s="351">
        <v>1077</v>
      </c>
      <c r="D8" s="352">
        <v>756</v>
      </c>
      <c r="E8" s="352">
        <v>393</v>
      </c>
      <c r="F8" s="351">
        <v>12</v>
      </c>
      <c r="G8" s="351">
        <v>1</v>
      </c>
      <c r="H8" s="351">
        <v>8</v>
      </c>
      <c r="I8" s="351">
        <v>74</v>
      </c>
      <c r="J8" s="493">
        <v>65</v>
      </c>
      <c r="K8" s="494"/>
      <c r="L8" s="493">
        <v>155</v>
      </c>
      <c r="M8" s="494"/>
      <c r="N8" s="351">
        <v>38</v>
      </c>
      <c r="O8" s="353" t="s">
        <v>344</v>
      </c>
      <c r="P8" s="351">
        <v>10</v>
      </c>
      <c r="Q8" s="354">
        <v>321</v>
      </c>
    </row>
    <row r="9" spans="1:17" ht="21" customHeight="1">
      <c r="A9" s="133" t="s">
        <v>296</v>
      </c>
      <c r="B9" s="350">
        <v>3950</v>
      </c>
      <c r="C9" s="351">
        <v>1431</v>
      </c>
      <c r="D9" s="352">
        <v>1142</v>
      </c>
      <c r="E9" s="352">
        <v>315</v>
      </c>
      <c r="F9" s="353" t="s">
        <v>344</v>
      </c>
      <c r="G9" s="351">
        <v>5</v>
      </c>
      <c r="H9" s="351">
        <v>86</v>
      </c>
      <c r="I9" s="351">
        <v>124</v>
      </c>
      <c r="J9" s="493">
        <v>198</v>
      </c>
      <c r="K9" s="494"/>
      <c r="L9" s="493">
        <v>136</v>
      </c>
      <c r="M9" s="494"/>
      <c r="N9" s="351">
        <v>215</v>
      </c>
      <c r="O9" s="351">
        <v>7</v>
      </c>
      <c r="P9" s="351">
        <v>56</v>
      </c>
      <c r="Q9" s="354">
        <v>289</v>
      </c>
    </row>
    <row r="10" spans="1:17" ht="21" customHeight="1">
      <c r="A10" s="133" t="s">
        <v>297</v>
      </c>
      <c r="B10" s="350">
        <v>497</v>
      </c>
      <c r="C10" s="351">
        <v>204</v>
      </c>
      <c r="D10" s="352">
        <v>176</v>
      </c>
      <c r="E10" s="352">
        <v>164</v>
      </c>
      <c r="F10" s="353">
        <v>5</v>
      </c>
      <c r="G10" s="353">
        <v>1</v>
      </c>
      <c r="H10" s="353" t="s">
        <v>344</v>
      </c>
      <c r="I10" s="351">
        <v>1</v>
      </c>
      <c r="J10" s="497" t="s">
        <v>337</v>
      </c>
      <c r="K10" s="498"/>
      <c r="L10" s="497">
        <v>3</v>
      </c>
      <c r="M10" s="498"/>
      <c r="N10" s="351">
        <v>2</v>
      </c>
      <c r="O10" s="353" t="s">
        <v>344</v>
      </c>
      <c r="P10" s="353" t="s">
        <v>337</v>
      </c>
      <c r="Q10" s="356">
        <v>28</v>
      </c>
    </row>
    <row r="11" spans="1:17" ht="21" customHeight="1">
      <c r="A11" s="133" t="s">
        <v>298</v>
      </c>
      <c r="B11" s="350">
        <v>227</v>
      </c>
      <c r="C11" s="351">
        <v>82</v>
      </c>
      <c r="D11" s="352">
        <v>64</v>
      </c>
      <c r="E11" s="352">
        <v>54</v>
      </c>
      <c r="F11" s="353" t="s">
        <v>344</v>
      </c>
      <c r="G11" s="353" t="s">
        <v>344</v>
      </c>
      <c r="H11" s="353" t="s">
        <v>345</v>
      </c>
      <c r="I11" s="353" t="s">
        <v>337</v>
      </c>
      <c r="J11" s="497">
        <v>1</v>
      </c>
      <c r="K11" s="498"/>
      <c r="L11" s="497" t="s">
        <v>344</v>
      </c>
      <c r="M11" s="498"/>
      <c r="N11" s="353">
        <v>1</v>
      </c>
      <c r="O11" s="353" t="s">
        <v>349</v>
      </c>
      <c r="P11" s="351">
        <v>8</v>
      </c>
      <c r="Q11" s="356">
        <v>18</v>
      </c>
    </row>
    <row r="12" spans="1:17" ht="21" customHeight="1">
      <c r="A12" s="217" t="s">
        <v>214</v>
      </c>
      <c r="B12" s="350">
        <v>670</v>
      </c>
      <c r="C12" s="351">
        <v>305</v>
      </c>
      <c r="D12" s="352">
        <v>229</v>
      </c>
      <c r="E12" s="352">
        <v>126</v>
      </c>
      <c r="F12" s="353" t="s">
        <v>345</v>
      </c>
      <c r="G12" s="353" t="s">
        <v>345</v>
      </c>
      <c r="H12" s="353">
        <v>2</v>
      </c>
      <c r="I12" s="351">
        <v>11</v>
      </c>
      <c r="J12" s="497" t="s">
        <v>345</v>
      </c>
      <c r="K12" s="498"/>
      <c r="L12" s="497">
        <v>79</v>
      </c>
      <c r="M12" s="498"/>
      <c r="N12" s="353">
        <v>7</v>
      </c>
      <c r="O12" s="353" t="s">
        <v>345</v>
      </c>
      <c r="P12" s="351">
        <v>4</v>
      </c>
      <c r="Q12" s="356">
        <v>76</v>
      </c>
    </row>
    <row r="13" spans="1:17" ht="21" customHeight="1" thickBot="1">
      <c r="A13" s="134" t="s">
        <v>299</v>
      </c>
      <c r="B13" s="357">
        <v>942</v>
      </c>
      <c r="C13" s="358">
        <v>370</v>
      </c>
      <c r="D13" s="359">
        <v>283</v>
      </c>
      <c r="E13" s="359">
        <v>144</v>
      </c>
      <c r="F13" s="360" t="s">
        <v>344</v>
      </c>
      <c r="G13" s="360" t="s">
        <v>344</v>
      </c>
      <c r="H13" s="360" t="s">
        <v>345</v>
      </c>
      <c r="I13" s="358">
        <v>18</v>
      </c>
      <c r="J13" s="499">
        <v>30</v>
      </c>
      <c r="K13" s="500"/>
      <c r="L13" s="499">
        <v>74</v>
      </c>
      <c r="M13" s="500"/>
      <c r="N13" s="358">
        <v>12</v>
      </c>
      <c r="O13" s="358">
        <v>2</v>
      </c>
      <c r="P13" s="358">
        <v>3</v>
      </c>
      <c r="Q13" s="361">
        <v>87</v>
      </c>
    </row>
    <row r="14" spans="1:17" s="135" customFormat="1" ht="42" customHeight="1">
      <c r="A14" s="495" t="s">
        <v>300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</row>
    <row r="15" spans="1:17" s="135" customFormat="1" ht="42" customHeight="1">
      <c r="A15" s="496" t="s">
        <v>301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</row>
    <row r="16" spans="1:17" ht="21" customHeight="1">
      <c r="A16" s="136"/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4" ht="12.75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</row>
    <row r="18" ht="12.75">
      <c r="A18" s="18"/>
    </row>
    <row r="20" spans="18:19" ht="12.75">
      <c r="R20" s="107"/>
      <c r="S20" s="107"/>
    </row>
  </sheetData>
  <sheetProtection/>
  <mergeCells count="30"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J8:K8"/>
    <mergeCell ref="L8:M8"/>
    <mergeCell ref="J9:K9"/>
    <mergeCell ref="L9:M9"/>
    <mergeCell ref="A14:Q14"/>
    <mergeCell ref="A15:Q15"/>
    <mergeCell ref="J12:K12"/>
    <mergeCell ref="L12:M12"/>
    <mergeCell ref="J13:K13"/>
    <mergeCell ref="L13:M13"/>
  </mergeCells>
  <printOptions/>
  <pageMargins left="0.75" right="0.75" top="1" bottom="1" header="0.512" footer="0.512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73" workbookViewId="0" topLeftCell="A7">
      <selection activeCell="A1" sqref="A1:J13"/>
    </sheetView>
  </sheetViews>
  <sheetFormatPr defaultColWidth="8.796875" defaultRowHeight="12.75"/>
  <cols>
    <col min="1" max="1" width="10.3984375" style="19" customWidth="1"/>
    <col min="2" max="2" width="11.59765625" style="19" customWidth="1"/>
    <col min="3" max="3" width="12.09765625" style="19" customWidth="1"/>
    <col min="4" max="4" width="10.3984375" style="19" customWidth="1"/>
    <col min="5" max="5" width="10.09765625" style="19" customWidth="1"/>
    <col min="6" max="6" width="10.8984375" style="19" customWidth="1"/>
    <col min="7" max="8" width="10.3984375" style="19" customWidth="1"/>
    <col min="9" max="9" width="11.296875" style="19" customWidth="1"/>
    <col min="10" max="10" width="10.3984375" style="19" customWidth="1"/>
    <col min="11" max="16384" width="9.09765625" style="19" customWidth="1"/>
  </cols>
  <sheetData>
    <row r="1" spans="1:10" s="16" customFormat="1" ht="21" customHeight="1" thickBot="1">
      <c r="A1" s="189" t="s">
        <v>111</v>
      </c>
      <c r="B1" s="112"/>
      <c r="C1" s="112"/>
      <c r="D1" s="112"/>
      <c r="E1" s="112"/>
      <c r="F1" s="112"/>
      <c r="G1" s="112"/>
      <c r="H1" s="112"/>
      <c r="I1" s="112"/>
      <c r="J1" s="219" t="s">
        <v>319</v>
      </c>
    </row>
    <row r="2" spans="1:20" s="20" customFormat="1" ht="21" customHeight="1">
      <c r="A2" s="521"/>
      <c r="B2" s="523" t="s">
        <v>110</v>
      </c>
      <c r="C2" s="519" t="s">
        <v>112</v>
      </c>
      <c r="D2" s="117"/>
      <c r="E2" s="525" t="s">
        <v>113</v>
      </c>
      <c r="F2" s="525"/>
      <c r="G2" s="525"/>
      <c r="H2" s="525"/>
      <c r="I2" s="525"/>
      <c r="J2" s="525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s="20" customFormat="1" ht="24">
      <c r="A3" s="522"/>
      <c r="B3" s="524"/>
      <c r="C3" s="520"/>
      <c r="D3" s="118" t="s">
        <v>114</v>
      </c>
      <c r="E3" s="94" t="s">
        <v>139</v>
      </c>
      <c r="F3" s="94" t="s">
        <v>130</v>
      </c>
      <c r="G3" s="94" t="s">
        <v>140</v>
      </c>
      <c r="H3" s="94" t="s">
        <v>303</v>
      </c>
      <c r="I3" s="116" t="s">
        <v>305</v>
      </c>
      <c r="J3" s="116" t="s">
        <v>304</v>
      </c>
      <c r="K3" s="208"/>
      <c r="L3" s="204"/>
      <c r="M3" s="204"/>
      <c r="N3" s="204"/>
      <c r="O3" s="204"/>
      <c r="P3" s="204"/>
      <c r="Q3" s="204"/>
      <c r="R3" s="204"/>
      <c r="S3" s="204"/>
      <c r="T3" s="204"/>
    </row>
    <row r="4" spans="1:20" ht="21" customHeight="1">
      <c r="A4" s="51" t="s">
        <v>51</v>
      </c>
      <c r="B4" s="401">
        <v>887593</v>
      </c>
      <c r="C4" s="401">
        <v>519765</v>
      </c>
      <c r="D4" s="401">
        <v>367828</v>
      </c>
      <c r="E4" s="401">
        <v>44228</v>
      </c>
      <c r="F4" s="401">
        <v>27905</v>
      </c>
      <c r="G4" s="401">
        <v>77318</v>
      </c>
      <c r="H4" s="401">
        <v>104500</v>
      </c>
      <c r="I4" s="401">
        <v>100881</v>
      </c>
      <c r="J4" s="402">
        <v>12996</v>
      </c>
      <c r="K4" s="209"/>
      <c r="L4" s="205"/>
      <c r="M4" s="205"/>
      <c r="N4" s="205"/>
      <c r="O4" s="205"/>
      <c r="P4" s="205"/>
      <c r="Q4" s="205"/>
      <c r="R4" s="205"/>
      <c r="S4" s="205"/>
      <c r="T4" s="206"/>
    </row>
    <row r="5" spans="1:20" ht="21" customHeight="1">
      <c r="A5" s="51" t="s">
        <v>56</v>
      </c>
      <c r="B5" s="401">
        <v>103811</v>
      </c>
      <c r="C5" s="401">
        <v>45053</v>
      </c>
      <c r="D5" s="401">
        <v>58759</v>
      </c>
      <c r="E5" s="401">
        <v>3722</v>
      </c>
      <c r="F5" s="401">
        <v>2175</v>
      </c>
      <c r="G5" s="401">
        <v>16081</v>
      </c>
      <c r="H5" s="401">
        <v>14996</v>
      </c>
      <c r="I5" s="401">
        <v>21246</v>
      </c>
      <c r="J5" s="402">
        <v>539</v>
      </c>
      <c r="K5" s="209"/>
      <c r="L5" s="205"/>
      <c r="M5" s="205"/>
      <c r="N5" s="205"/>
      <c r="O5" s="205"/>
      <c r="P5" s="205"/>
      <c r="Q5" s="205"/>
      <c r="R5" s="205"/>
      <c r="S5" s="205"/>
      <c r="T5" s="206"/>
    </row>
    <row r="6" spans="1:20" ht="21" customHeight="1">
      <c r="A6" s="51" t="s">
        <v>57</v>
      </c>
      <c r="B6" s="401">
        <v>599934</v>
      </c>
      <c r="C6" s="401">
        <v>466140</v>
      </c>
      <c r="D6" s="401">
        <v>133795</v>
      </c>
      <c r="E6" s="401">
        <v>19898</v>
      </c>
      <c r="F6" s="401">
        <v>3783</v>
      </c>
      <c r="G6" s="403">
        <v>31693</v>
      </c>
      <c r="H6" s="401">
        <v>38621</v>
      </c>
      <c r="I6" s="401">
        <v>36712</v>
      </c>
      <c r="J6" s="402">
        <v>3088</v>
      </c>
      <c r="K6" s="209"/>
      <c r="L6" s="205"/>
      <c r="M6" s="205"/>
      <c r="N6" s="205"/>
      <c r="O6" s="205"/>
      <c r="P6" s="205"/>
      <c r="Q6" s="205"/>
      <c r="R6" s="205"/>
      <c r="S6" s="205"/>
      <c r="T6" s="206"/>
    </row>
    <row r="7" spans="1:20" ht="21" customHeight="1">
      <c r="A7" s="51" t="s">
        <v>66</v>
      </c>
      <c r="B7" s="362">
        <v>1672868</v>
      </c>
      <c r="C7" s="362">
        <v>1331115</v>
      </c>
      <c r="D7" s="362">
        <v>341753</v>
      </c>
      <c r="E7" s="362">
        <v>28349</v>
      </c>
      <c r="F7" s="362">
        <v>25140</v>
      </c>
      <c r="G7" s="362">
        <v>80855</v>
      </c>
      <c r="H7" s="362">
        <v>96205</v>
      </c>
      <c r="I7" s="362">
        <v>104355</v>
      </c>
      <c r="J7" s="363">
        <v>6849</v>
      </c>
      <c r="K7" s="209"/>
      <c r="L7" s="205"/>
      <c r="M7" s="205"/>
      <c r="N7" s="205"/>
      <c r="O7" s="205"/>
      <c r="P7" s="205"/>
      <c r="Q7" s="205"/>
      <c r="R7" s="205"/>
      <c r="S7" s="205"/>
      <c r="T7" s="206"/>
    </row>
    <row r="8" spans="1:20" ht="21" customHeight="1">
      <c r="A8" s="51" t="s">
        <v>50</v>
      </c>
      <c r="B8" s="401">
        <v>618286</v>
      </c>
      <c r="C8" s="401">
        <v>437679</v>
      </c>
      <c r="D8" s="401">
        <v>180607</v>
      </c>
      <c r="E8" s="401">
        <v>30867</v>
      </c>
      <c r="F8" s="401">
        <v>9868</v>
      </c>
      <c r="G8" s="362">
        <v>32199</v>
      </c>
      <c r="H8" s="401">
        <v>49400</v>
      </c>
      <c r="I8" s="401">
        <v>49972</v>
      </c>
      <c r="J8" s="402">
        <v>8302</v>
      </c>
      <c r="K8" s="209"/>
      <c r="L8" s="205"/>
      <c r="M8" s="205"/>
      <c r="N8" s="205"/>
      <c r="O8" s="205"/>
      <c r="P8" s="205"/>
      <c r="Q8" s="205"/>
      <c r="R8" s="205"/>
      <c r="S8" s="205"/>
      <c r="T8" s="206"/>
    </row>
    <row r="9" spans="1:20" ht="21" customHeight="1">
      <c r="A9" s="51" t="s">
        <v>58</v>
      </c>
      <c r="B9" s="401">
        <v>283301</v>
      </c>
      <c r="C9" s="401">
        <v>148255</v>
      </c>
      <c r="D9" s="401">
        <v>135046</v>
      </c>
      <c r="E9" s="362">
        <v>2810</v>
      </c>
      <c r="F9" s="362">
        <v>8784</v>
      </c>
      <c r="G9" s="362">
        <v>40948</v>
      </c>
      <c r="H9" s="362">
        <v>30727</v>
      </c>
      <c r="I9" s="362">
        <v>49098</v>
      </c>
      <c r="J9" s="363">
        <v>2678</v>
      </c>
      <c r="K9" s="209"/>
      <c r="L9" s="205"/>
      <c r="M9" s="205"/>
      <c r="N9" s="205"/>
      <c r="O9" s="205"/>
      <c r="P9" s="205"/>
      <c r="Q9" s="205"/>
      <c r="R9" s="205"/>
      <c r="S9" s="205"/>
      <c r="T9" s="206"/>
    </row>
    <row r="10" spans="1:20" s="21" customFormat="1" ht="21" customHeight="1">
      <c r="A10" s="60" t="s">
        <v>55</v>
      </c>
      <c r="B10" s="401">
        <v>132337</v>
      </c>
      <c r="C10" s="401">
        <v>74889</v>
      </c>
      <c r="D10" s="401">
        <v>57447</v>
      </c>
      <c r="E10" s="401" t="s">
        <v>350</v>
      </c>
      <c r="F10" s="362">
        <v>3940</v>
      </c>
      <c r="G10" s="362">
        <v>12653</v>
      </c>
      <c r="H10" s="362">
        <v>10822</v>
      </c>
      <c r="I10" s="401" t="s">
        <v>350</v>
      </c>
      <c r="J10" s="363">
        <v>1104</v>
      </c>
      <c r="K10" s="209"/>
      <c r="L10" s="207"/>
      <c r="M10" s="207"/>
      <c r="N10" s="207"/>
      <c r="O10" s="207"/>
      <c r="P10" s="207"/>
      <c r="Q10" s="207"/>
      <c r="R10" s="207"/>
      <c r="S10" s="207"/>
      <c r="T10" s="206"/>
    </row>
    <row r="11" spans="1:20" ht="21" customHeight="1">
      <c r="A11" s="51" t="s">
        <v>54</v>
      </c>
      <c r="B11" s="401">
        <v>49247</v>
      </c>
      <c r="C11" s="401">
        <v>20733</v>
      </c>
      <c r="D11" s="401">
        <v>28514</v>
      </c>
      <c r="E11" s="401" t="s">
        <v>350</v>
      </c>
      <c r="F11" s="401">
        <v>1623</v>
      </c>
      <c r="G11" s="401">
        <v>9830</v>
      </c>
      <c r="H11" s="401">
        <v>5308</v>
      </c>
      <c r="I11" s="401" t="s">
        <v>350</v>
      </c>
      <c r="J11" s="402">
        <v>910</v>
      </c>
      <c r="K11" s="210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1:11" ht="21" customHeight="1">
      <c r="A12" s="51" t="s">
        <v>150</v>
      </c>
      <c r="B12" s="401">
        <v>230029</v>
      </c>
      <c r="C12" s="401">
        <v>164218</v>
      </c>
      <c r="D12" s="401">
        <v>65812</v>
      </c>
      <c r="E12" s="401">
        <v>9778</v>
      </c>
      <c r="F12" s="401">
        <v>5125</v>
      </c>
      <c r="G12" s="401">
        <v>13593</v>
      </c>
      <c r="H12" s="401">
        <v>11430</v>
      </c>
      <c r="I12" s="401">
        <v>19267</v>
      </c>
      <c r="J12" s="402">
        <v>6619</v>
      </c>
      <c r="K12" s="25"/>
    </row>
    <row r="13" spans="1:11" ht="21" customHeight="1" thickBot="1">
      <c r="A13" s="52" t="s">
        <v>53</v>
      </c>
      <c r="B13" s="404">
        <v>38602</v>
      </c>
      <c r="C13" s="404">
        <v>11068</v>
      </c>
      <c r="D13" s="404">
        <v>27534</v>
      </c>
      <c r="E13" s="404" t="s">
        <v>350</v>
      </c>
      <c r="F13" s="404">
        <v>1013</v>
      </c>
      <c r="G13" s="404">
        <v>9427</v>
      </c>
      <c r="H13" s="404">
        <v>3244</v>
      </c>
      <c r="I13" s="404" t="s">
        <v>350</v>
      </c>
      <c r="J13" s="405">
        <v>236</v>
      </c>
      <c r="K13" s="25"/>
    </row>
    <row r="14" ht="12.75">
      <c r="A14" s="119"/>
    </row>
    <row r="15" spans="1:11" ht="21" customHeight="1">
      <c r="A15" s="33"/>
      <c r="C15" s="58"/>
      <c r="D15" s="58"/>
      <c r="E15" s="59"/>
      <c r="F15" s="58"/>
      <c r="G15" s="58"/>
      <c r="H15" s="58"/>
      <c r="I15" s="58"/>
      <c r="J15" s="58"/>
      <c r="K15" s="25"/>
    </row>
    <row r="16" ht="21" customHeight="1">
      <c r="A16" s="33"/>
    </row>
    <row r="20" spans="18:19" ht="12.75">
      <c r="R20" s="16"/>
      <c r="S20" s="16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SheetLayoutView="90" workbookViewId="0" topLeftCell="A12">
      <selection activeCell="A1" sqref="A1:J32"/>
    </sheetView>
  </sheetViews>
  <sheetFormatPr defaultColWidth="8.796875" defaultRowHeight="12.75"/>
  <cols>
    <col min="1" max="1" width="9.09765625" style="19" customWidth="1"/>
    <col min="2" max="2" width="10.3984375" style="19" customWidth="1"/>
    <col min="3" max="3" width="10.59765625" style="19" customWidth="1"/>
    <col min="4" max="4" width="9.09765625" style="26" customWidth="1"/>
    <col min="5" max="7" width="9.09765625" style="27" customWidth="1"/>
    <col min="8" max="16384" width="9.09765625" style="19" customWidth="1"/>
  </cols>
  <sheetData>
    <row r="1" spans="1:10" ht="15">
      <c r="A1" s="103" t="s">
        <v>125</v>
      </c>
      <c r="B1" s="96"/>
      <c r="J1" s="115"/>
    </row>
    <row r="2" spans="1:10" ht="15" thickBot="1">
      <c r="A2" s="95" t="s">
        <v>351</v>
      </c>
      <c r="B2" s="76"/>
      <c r="J2" s="190" t="s">
        <v>334</v>
      </c>
    </row>
    <row r="3" spans="1:10" s="20" customFormat="1" ht="12.75">
      <c r="A3" s="476"/>
      <c r="B3" s="529" t="s">
        <v>352</v>
      </c>
      <c r="C3" s="529" t="s">
        <v>372</v>
      </c>
      <c r="D3" s="531" t="s">
        <v>115</v>
      </c>
      <c r="E3" s="532"/>
      <c r="F3" s="532"/>
      <c r="G3" s="532"/>
      <c r="H3" s="532"/>
      <c r="I3" s="532"/>
      <c r="J3" s="532"/>
    </row>
    <row r="4" spans="1:14" s="20" customFormat="1" ht="34.5" customHeight="1">
      <c r="A4" s="477"/>
      <c r="B4" s="530"/>
      <c r="C4" s="530"/>
      <c r="D4" s="97" t="s">
        <v>116</v>
      </c>
      <c r="E4" s="98" t="s">
        <v>117</v>
      </c>
      <c r="F4" s="98" t="s">
        <v>11</v>
      </c>
      <c r="G4" s="98" t="s">
        <v>12</v>
      </c>
      <c r="H4" s="77" t="s">
        <v>13</v>
      </c>
      <c r="I4" s="77" t="s">
        <v>14</v>
      </c>
      <c r="J4" s="80" t="s">
        <v>15</v>
      </c>
      <c r="N4" s="204"/>
    </row>
    <row r="5" spans="1:10" ht="15" customHeight="1">
      <c r="A5" s="526" t="s">
        <v>51</v>
      </c>
      <c r="B5" s="408" t="s">
        <v>406</v>
      </c>
      <c r="C5" s="409">
        <v>566</v>
      </c>
      <c r="D5" s="409">
        <f aca="true" t="shared" si="0" ref="D5:D18">IF(SUM(E5:J5)=0,"-",SUM(E5:J5))</f>
        <v>7471</v>
      </c>
      <c r="E5" s="409">
        <v>179</v>
      </c>
      <c r="F5" s="409">
        <v>904</v>
      </c>
      <c r="G5" s="409">
        <v>1215</v>
      </c>
      <c r="H5" s="409">
        <v>1676</v>
      </c>
      <c r="I5" s="409">
        <v>1735</v>
      </c>
      <c r="J5" s="410">
        <v>1762</v>
      </c>
    </row>
    <row r="6" spans="1:10" ht="15" customHeight="1">
      <c r="A6" s="528"/>
      <c r="B6" s="411" t="s">
        <v>395</v>
      </c>
      <c r="C6" s="412">
        <v>26</v>
      </c>
      <c r="D6" s="412">
        <f t="shared" si="0"/>
        <v>399</v>
      </c>
      <c r="E6" s="421" t="s">
        <v>413</v>
      </c>
      <c r="F6" s="421" t="s">
        <v>413</v>
      </c>
      <c r="G6" s="421" t="s">
        <v>413</v>
      </c>
      <c r="H6" s="412">
        <v>117</v>
      </c>
      <c r="I6" s="412">
        <v>136</v>
      </c>
      <c r="J6" s="413">
        <v>146</v>
      </c>
    </row>
    <row r="7" spans="1:10" ht="15" customHeight="1">
      <c r="A7" s="527"/>
      <c r="B7" s="414" t="s">
        <v>412</v>
      </c>
      <c r="C7" s="415">
        <v>280</v>
      </c>
      <c r="D7" s="415">
        <f t="shared" si="0"/>
        <v>5260</v>
      </c>
      <c r="E7" s="417" t="s">
        <v>413</v>
      </c>
      <c r="F7" s="417" t="s">
        <v>413</v>
      </c>
      <c r="G7" s="417" t="s">
        <v>413</v>
      </c>
      <c r="H7" s="415">
        <v>1695</v>
      </c>
      <c r="I7" s="415">
        <v>1794</v>
      </c>
      <c r="J7" s="416">
        <v>1771</v>
      </c>
    </row>
    <row r="8" spans="1:10" ht="15" customHeight="1">
      <c r="A8" s="526" t="s">
        <v>56</v>
      </c>
      <c r="B8" s="408" t="s">
        <v>399</v>
      </c>
      <c r="C8" s="409">
        <v>237</v>
      </c>
      <c r="D8" s="409">
        <f t="shared" si="0"/>
        <v>1728</v>
      </c>
      <c r="E8" s="409">
        <v>26</v>
      </c>
      <c r="F8" s="409">
        <v>155</v>
      </c>
      <c r="G8" s="409">
        <v>179</v>
      </c>
      <c r="H8" s="409">
        <v>413</v>
      </c>
      <c r="I8" s="409">
        <v>483</v>
      </c>
      <c r="J8" s="410">
        <v>472</v>
      </c>
    </row>
    <row r="9" spans="1:10" ht="15" customHeight="1">
      <c r="A9" s="527"/>
      <c r="B9" s="414" t="s">
        <v>400</v>
      </c>
      <c r="C9" s="415">
        <v>48</v>
      </c>
      <c r="D9" s="412">
        <f t="shared" si="0"/>
        <v>460</v>
      </c>
      <c r="E9" s="417" t="s">
        <v>393</v>
      </c>
      <c r="F9" s="417" t="s">
        <v>393</v>
      </c>
      <c r="G9" s="417" t="s">
        <v>393</v>
      </c>
      <c r="H9" s="415">
        <v>166</v>
      </c>
      <c r="I9" s="415">
        <v>137</v>
      </c>
      <c r="J9" s="416">
        <v>157</v>
      </c>
    </row>
    <row r="10" spans="1:10" ht="15" customHeight="1">
      <c r="A10" s="526" t="s">
        <v>57</v>
      </c>
      <c r="B10" s="418" t="s">
        <v>396</v>
      </c>
      <c r="C10" s="409">
        <v>233</v>
      </c>
      <c r="D10" s="409">
        <f t="shared" si="0"/>
        <v>2145</v>
      </c>
      <c r="E10" s="419">
        <v>70</v>
      </c>
      <c r="F10" s="419">
        <v>328</v>
      </c>
      <c r="G10" s="419">
        <v>353</v>
      </c>
      <c r="H10" s="409">
        <v>467</v>
      </c>
      <c r="I10" s="409">
        <v>468</v>
      </c>
      <c r="J10" s="410">
        <v>459</v>
      </c>
    </row>
    <row r="11" spans="1:10" ht="15" customHeight="1">
      <c r="A11" s="527"/>
      <c r="B11" s="420" t="s">
        <v>397</v>
      </c>
      <c r="C11" s="412">
        <v>170</v>
      </c>
      <c r="D11" s="415">
        <f t="shared" si="0"/>
        <v>2700</v>
      </c>
      <c r="E11" s="421">
        <v>0</v>
      </c>
      <c r="F11" s="421">
        <v>0</v>
      </c>
      <c r="G11" s="421">
        <v>0</v>
      </c>
      <c r="H11" s="412">
        <v>834</v>
      </c>
      <c r="I11" s="412">
        <v>910</v>
      </c>
      <c r="J11" s="413">
        <v>956</v>
      </c>
    </row>
    <row r="12" spans="1:10" ht="15" customHeight="1">
      <c r="A12" s="526" t="s">
        <v>66</v>
      </c>
      <c r="B12" s="418" t="s">
        <v>403</v>
      </c>
      <c r="C12" s="418" t="s">
        <v>414</v>
      </c>
      <c r="D12" s="421">
        <f t="shared" si="0"/>
        <v>8014</v>
      </c>
      <c r="E12" s="419">
        <v>155</v>
      </c>
      <c r="F12" s="419">
        <v>809</v>
      </c>
      <c r="G12" s="419">
        <v>943</v>
      </c>
      <c r="H12" s="419">
        <v>1700</v>
      </c>
      <c r="I12" s="419">
        <v>2163</v>
      </c>
      <c r="J12" s="422">
        <v>2244</v>
      </c>
    </row>
    <row r="13" spans="1:10" ht="15" customHeight="1">
      <c r="A13" s="528"/>
      <c r="B13" s="420" t="s">
        <v>404</v>
      </c>
      <c r="C13" s="420" t="s">
        <v>415</v>
      </c>
      <c r="D13" s="421">
        <f t="shared" si="0"/>
        <v>2009</v>
      </c>
      <c r="E13" s="421">
        <v>22</v>
      </c>
      <c r="F13" s="421">
        <v>100</v>
      </c>
      <c r="G13" s="421">
        <v>114</v>
      </c>
      <c r="H13" s="421">
        <v>576</v>
      </c>
      <c r="I13" s="421">
        <v>613</v>
      </c>
      <c r="J13" s="423">
        <v>584</v>
      </c>
    </row>
    <row r="14" spans="1:10" ht="15" customHeight="1">
      <c r="A14" s="527"/>
      <c r="B14" s="424" t="s">
        <v>405</v>
      </c>
      <c r="C14" s="417">
        <v>192</v>
      </c>
      <c r="D14" s="421">
        <f t="shared" si="0"/>
        <v>2588</v>
      </c>
      <c r="E14" s="417" t="s">
        <v>371</v>
      </c>
      <c r="F14" s="417" t="s">
        <v>371</v>
      </c>
      <c r="G14" s="417" t="s">
        <v>371</v>
      </c>
      <c r="H14" s="417">
        <v>754</v>
      </c>
      <c r="I14" s="417">
        <v>894</v>
      </c>
      <c r="J14" s="425">
        <v>940</v>
      </c>
    </row>
    <row r="15" spans="1:10" ht="15" customHeight="1">
      <c r="A15" s="526" t="s">
        <v>50</v>
      </c>
      <c r="B15" s="408" t="s">
        <v>392</v>
      </c>
      <c r="C15" s="409">
        <v>483</v>
      </c>
      <c r="D15" s="409">
        <f t="shared" si="0"/>
        <v>4033</v>
      </c>
      <c r="E15" s="426">
        <v>116</v>
      </c>
      <c r="F15" s="426">
        <v>547</v>
      </c>
      <c r="G15" s="426">
        <v>642</v>
      </c>
      <c r="H15" s="409">
        <v>884</v>
      </c>
      <c r="I15" s="409">
        <v>970</v>
      </c>
      <c r="J15" s="410">
        <v>874</v>
      </c>
    </row>
    <row r="16" spans="1:10" ht="15" customHeight="1">
      <c r="A16" s="527"/>
      <c r="B16" s="414" t="s">
        <v>394</v>
      </c>
      <c r="C16" s="415">
        <v>221</v>
      </c>
      <c r="D16" s="415">
        <f t="shared" si="0"/>
        <v>3121</v>
      </c>
      <c r="E16" s="417" t="s">
        <v>393</v>
      </c>
      <c r="F16" s="417" t="s">
        <v>393</v>
      </c>
      <c r="G16" s="417" t="s">
        <v>393</v>
      </c>
      <c r="H16" s="415">
        <v>981</v>
      </c>
      <c r="I16" s="415">
        <v>1088</v>
      </c>
      <c r="J16" s="416">
        <v>1052</v>
      </c>
    </row>
    <row r="17" spans="1:19" ht="15" customHeight="1">
      <c r="A17" s="526" t="s">
        <v>58</v>
      </c>
      <c r="B17" s="441" t="s">
        <v>416</v>
      </c>
      <c r="C17" s="409">
        <v>536</v>
      </c>
      <c r="D17" s="412">
        <f t="shared" si="0"/>
        <v>4505</v>
      </c>
      <c r="E17" s="427">
        <v>59</v>
      </c>
      <c r="F17" s="427">
        <v>326</v>
      </c>
      <c r="G17" s="427">
        <v>376</v>
      </c>
      <c r="H17" s="443">
        <v>1201</v>
      </c>
      <c r="I17" s="443">
        <v>1257</v>
      </c>
      <c r="J17" s="444">
        <v>1286</v>
      </c>
      <c r="L17" s="28"/>
      <c r="R17" s="16"/>
      <c r="S17" s="16"/>
    </row>
    <row r="18" spans="1:12" ht="15" customHeight="1">
      <c r="A18" s="527"/>
      <c r="B18" s="442" t="s">
        <v>417</v>
      </c>
      <c r="C18" s="412">
        <v>71</v>
      </c>
      <c r="D18" s="412">
        <f t="shared" si="0"/>
        <v>1090</v>
      </c>
      <c r="E18" s="447" t="s">
        <v>337</v>
      </c>
      <c r="F18" s="447" t="s">
        <v>337</v>
      </c>
      <c r="G18" s="447" t="s">
        <v>337</v>
      </c>
      <c r="H18" s="445">
        <v>335</v>
      </c>
      <c r="I18" s="445">
        <v>384</v>
      </c>
      <c r="J18" s="446">
        <v>371</v>
      </c>
      <c r="L18" s="29"/>
    </row>
    <row r="19" spans="1:10" ht="15" customHeight="1">
      <c r="A19" s="526" t="s">
        <v>55</v>
      </c>
      <c r="B19" s="418" t="s">
        <v>398</v>
      </c>
      <c r="C19" s="419">
        <v>164</v>
      </c>
      <c r="D19" s="419">
        <f>IF(SUM(E19:J19)=0,"-",SUM(E19:J19))</f>
        <v>1688</v>
      </c>
      <c r="E19" s="419">
        <v>49</v>
      </c>
      <c r="F19" s="419">
        <v>193</v>
      </c>
      <c r="G19" s="419">
        <v>267</v>
      </c>
      <c r="H19" s="419">
        <v>368</v>
      </c>
      <c r="I19" s="419">
        <v>409</v>
      </c>
      <c r="J19" s="422">
        <v>402</v>
      </c>
    </row>
    <row r="20" spans="1:10" ht="15" customHeight="1">
      <c r="A20" s="527"/>
      <c r="B20" s="424" t="s">
        <v>418</v>
      </c>
      <c r="C20" s="417">
        <v>62</v>
      </c>
      <c r="D20" s="417">
        <f>IF(SUM(E20:J20)=0,"-",SUM(E20:J20))</f>
        <v>919</v>
      </c>
      <c r="E20" s="417" t="s">
        <v>371</v>
      </c>
      <c r="F20" s="417" t="s">
        <v>371</v>
      </c>
      <c r="G20" s="417" t="s">
        <v>371</v>
      </c>
      <c r="H20" s="417">
        <v>295</v>
      </c>
      <c r="I20" s="417">
        <v>325</v>
      </c>
      <c r="J20" s="425">
        <v>299</v>
      </c>
    </row>
    <row r="21" spans="1:10" ht="15" customHeight="1">
      <c r="A21" s="526" t="s">
        <v>54</v>
      </c>
      <c r="B21" s="408" t="s">
        <v>385</v>
      </c>
      <c r="C21" s="428">
        <v>172</v>
      </c>
      <c r="D21" s="409">
        <f aca="true" t="shared" si="1" ref="D21:D27">IF(SUM(E21:J21)=0,"-",SUM(E21:J21))</f>
        <v>1034</v>
      </c>
      <c r="E21" s="428">
        <v>31</v>
      </c>
      <c r="F21" s="409">
        <v>126</v>
      </c>
      <c r="G21" s="428">
        <v>176</v>
      </c>
      <c r="H21" s="409">
        <v>221</v>
      </c>
      <c r="I21" s="428">
        <v>241</v>
      </c>
      <c r="J21" s="409">
        <v>239</v>
      </c>
    </row>
    <row r="22" spans="1:10" ht="15" customHeight="1">
      <c r="A22" s="528"/>
      <c r="B22" s="411" t="s">
        <v>386</v>
      </c>
      <c r="C22" s="429">
        <v>28</v>
      </c>
      <c r="D22" s="412">
        <f t="shared" si="1"/>
        <v>140</v>
      </c>
      <c r="E22" s="429">
        <v>6</v>
      </c>
      <c r="F22" s="412">
        <v>15</v>
      </c>
      <c r="G22" s="429">
        <v>20</v>
      </c>
      <c r="H22" s="412">
        <v>34</v>
      </c>
      <c r="I22" s="429">
        <v>31</v>
      </c>
      <c r="J22" s="412">
        <v>34</v>
      </c>
    </row>
    <row r="23" spans="1:10" ht="15" customHeight="1">
      <c r="A23" s="527"/>
      <c r="B23" s="414" t="s">
        <v>387</v>
      </c>
      <c r="C23" s="430">
        <v>74</v>
      </c>
      <c r="D23" s="415">
        <f t="shared" si="1"/>
        <v>675</v>
      </c>
      <c r="E23" s="417" t="s">
        <v>388</v>
      </c>
      <c r="F23" s="417" t="s">
        <v>388</v>
      </c>
      <c r="G23" s="431" t="s">
        <v>388</v>
      </c>
      <c r="H23" s="415">
        <v>200</v>
      </c>
      <c r="I23" s="430">
        <v>230</v>
      </c>
      <c r="J23" s="415">
        <v>245</v>
      </c>
    </row>
    <row r="24" spans="1:10" ht="15" customHeight="1">
      <c r="A24" s="526" t="s">
        <v>150</v>
      </c>
      <c r="B24" s="408" t="s">
        <v>407</v>
      </c>
      <c r="C24" s="432">
        <v>137</v>
      </c>
      <c r="D24" s="412">
        <f>IF(SUM(E24:J24)=0,"-",SUM(E24:J24))</f>
        <v>1143</v>
      </c>
      <c r="E24" s="426">
        <v>12</v>
      </c>
      <c r="F24" s="426">
        <v>117</v>
      </c>
      <c r="G24" s="426">
        <v>156</v>
      </c>
      <c r="H24" s="432">
        <v>286</v>
      </c>
      <c r="I24" s="432">
        <v>260</v>
      </c>
      <c r="J24" s="433">
        <v>312</v>
      </c>
    </row>
    <row r="25" spans="1:10" ht="15" customHeight="1">
      <c r="A25" s="534"/>
      <c r="B25" s="414" t="s">
        <v>408</v>
      </c>
      <c r="C25" s="434">
        <v>96</v>
      </c>
      <c r="D25" s="415">
        <f>IF(SUM(E25:J25)=0,"-",SUM(E25:J25))</f>
        <v>1555</v>
      </c>
      <c r="E25" s="435" t="s">
        <v>384</v>
      </c>
      <c r="F25" s="435" t="s">
        <v>384</v>
      </c>
      <c r="G25" s="435" t="s">
        <v>384</v>
      </c>
      <c r="H25" s="434">
        <v>510</v>
      </c>
      <c r="I25" s="434">
        <v>551</v>
      </c>
      <c r="J25" s="436">
        <v>494</v>
      </c>
    </row>
    <row r="26" spans="1:10" ht="15" customHeight="1">
      <c r="A26" s="526" t="s">
        <v>53</v>
      </c>
      <c r="B26" s="408" t="s">
        <v>389</v>
      </c>
      <c r="C26" s="409">
        <v>156</v>
      </c>
      <c r="D26" s="409">
        <f t="shared" si="1"/>
        <v>1070</v>
      </c>
      <c r="E26" s="409">
        <v>5</v>
      </c>
      <c r="F26" s="409">
        <v>92</v>
      </c>
      <c r="G26" s="409">
        <v>116</v>
      </c>
      <c r="H26" s="409">
        <v>263</v>
      </c>
      <c r="I26" s="409">
        <v>289</v>
      </c>
      <c r="J26" s="410">
        <v>305</v>
      </c>
    </row>
    <row r="27" spans="1:10" ht="15" customHeight="1">
      <c r="A27" s="528"/>
      <c r="B27" s="411" t="s">
        <v>390</v>
      </c>
      <c r="C27" s="412">
        <v>23</v>
      </c>
      <c r="D27" s="412">
        <f t="shared" si="1"/>
        <v>175</v>
      </c>
      <c r="E27" s="412">
        <v>0</v>
      </c>
      <c r="F27" s="412">
        <v>0</v>
      </c>
      <c r="G27" s="412">
        <v>5</v>
      </c>
      <c r="H27" s="412">
        <v>51</v>
      </c>
      <c r="I27" s="412">
        <v>53</v>
      </c>
      <c r="J27" s="413">
        <v>66</v>
      </c>
    </row>
    <row r="28" spans="1:10" ht="15" customHeight="1" thickBot="1">
      <c r="A28" s="533"/>
      <c r="B28" s="437" t="s">
        <v>409</v>
      </c>
      <c r="C28" s="438">
        <v>33</v>
      </c>
      <c r="D28" s="438">
        <f>IF(SUM(E28:J28)=0,"-",SUM(E28:J28))</f>
        <v>727</v>
      </c>
      <c r="E28" s="440" t="s">
        <v>410</v>
      </c>
      <c r="F28" s="440" t="s">
        <v>337</v>
      </c>
      <c r="G28" s="440" t="s">
        <v>410</v>
      </c>
      <c r="H28" s="438">
        <v>232</v>
      </c>
      <c r="I28" s="438">
        <v>235</v>
      </c>
      <c r="J28" s="439">
        <v>260</v>
      </c>
    </row>
    <row r="29" ht="12.75">
      <c r="A29" s="19" t="s">
        <v>353</v>
      </c>
    </row>
    <row r="30" ht="12.75">
      <c r="A30" s="19" t="s">
        <v>354</v>
      </c>
    </row>
    <row r="31" ht="12.75">
      <c r="A31" s="19" t="s">
        <v>355</v>
      </c>
    </row>
    <row r="32" ht="12.75">
      <c r="A32" s="19" t="s">
        <v>151</v>
      </c>
    </row>
    <row r="33" spans="1:10" ht="12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</row>
  </sheetData>
  <sheetProtection/>
  <mergeCells count="14">
    <mergeCell ref="A26:A28"/>
    <mergeCell ref="A5:A7"/>
    <mergeCell ref="A8:A9"/>
    <mergeCell ref="A10:A11"/>
    <mergeCell ref="A15:A16"/>
    <mergeCell ref="A12:A14"/>
    <mergeCell ref="A24:A25"/>
    <mergeCell ref="A17:A18"/>
    <mergeCell ref="A19:A20"/>
    <mergeCell ref="A21:A23"/>
    <mergeCell ref="B3:B4"/>
    <mergeCell ref="C3:C4"/>
    <mergeCell ref="D3:J3"/>
    <mergeCell ref="A3:A4"/>
  </mergeCells>
  <printOptions/>
  <pageMargins left="0.75" right="0.75" top="1" bottom="1" header="0.512" footer="0.512"/>
  <pageSetup horizontalDpi="600" verticalDpi="600" orientation="portrait" paperSize="9" scale="76" r:id="rId1"/>
  <ignoredErrors>
    <ignoredError sqref="C12:C1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workbookViewId="0" topLeftCell="A1">
      <selection activeCell="A1" sqref="A1:J14"/>
    </sheetView>
  </sheetViews>
  <sheetFormatPr defaultColWidth="8.796875" defaultRowHeight="12.75"/>
  <cols>
    <col min="1" max="1" width="10.69921875" style="19" customWidth="1"/>
    <col min="2" max="10" width="8.69921875" style="19" customWidth="1"/>
    <col min="11" max="16384" width="9.09765625" style="19" customWidth="1"/>
  </cols>
  <sheetData>
    <row r="1" spans="1:10" ht="15" thickBot="1">
      <c r="A1" s="95" t="s">
        <v>123</v>
      </c>
      <c r="B1" s="76"/>
      <c r="C1" s="76"/>
      <c r="D1" s="76"/>
      <c r="E1" s="76"/>
      <c r="F1" s="76"/>
      <c r="G1" s="76"/>
      <c r="H1" s="76"/>
      <c r="I1" s="76"/>
      <c r="J1" s="190" t="s">
        <v>335</v>
      </c>
    </row>
    <row r="2" spans="1:10" s="20" customFormat="1" ht="15" customHeight="1">
      <c r="A2" s="476"/>
      <c r="B2" s="473" t="s">
        <v>131</v>
      </c>
      <c r="C2" s="473"/>
      <c r="D2" s="473"/>
      <c r="E2" s="473" t="s">
        <v>132</v>
      </c>
      <c r="F2" s="473"/>
      <c r="G2" s="473"/>
      <c r="H2" s="473" t="s">
        <v>118</v>
      </c>
      <c r="I2" s="474"/>
      <c r="J2" s="474"/>
    </row>
    <row r="3" spans="1:10" s="20" customFormat="1" ht="15" customHeight="1">
      <c r="A3" s="477"/>
      <c r="B3" s="77" t="s">
        <v>119</v>
      </c>
      <c r="C3" s="77" t="s">
        <v>124</v>
      </c>
      <c r="D3" s="77" t="s">
        <v>120</v>
      </c>
      <c r="E3" s="77" t="s">
        <v>119</v>
      </c>
      <c r="F3" s="77" t="s">
        <v>124</v>
      </c>
      <c r="G3" s="77" t="s">
        <v>121</v>
      </c>
      <c r="H3" s="77" t="s">
        <v>119</v>
      </c>
      <c r="I3" s="80" t="s">
        <v>124</v>
      </c>
      <c r="J3" s="80" t="s">
        <v>121</v>
      </c>
    </row>
    <row r="4" spans="1:14" ht="15" customHeight="1">
      <c r="A4" s="61" t="s">
        <v>51</v>
      </c>
      <c r="B4" s="364">
        <v>48</v>
      </c>
      <c r="C4" s="365">
        <v>1225</v>
      </c>
      <c r="D4" s="364">
        <v>22757</v>
      </c>
      <c r="E4" s="364">
        <v>23</v>
      </c>
      <c r="F4" s="364">
        <v>726</v>
      </c>
      <c r="G4" s="364">
        <v>11274</v>
      </c>
      <c r="H4" s="364">
        <v>11</v>
      </c>
      <c r="I4" s="366">
        <v>713</v>
      </c>
      <c r="J4" s="366">
        <v>11678</v>
      </c>
      <c r="N4" s="222"/>
    </row>
    <row r="5" spans="1:10" ht="15" customHeight="1">
      <c r="A5" s="62" t="s">
        <v>56</v>
      </c>
      <c r="B5" s="367">
        <v>7</v>
      </c>
      <c r="C5" s="367">
        <v>233</v>
      </c>
      <c r="D5" s="367">
        <v>4169</v>
      </c>
      <c r="E5" s="367">
        <v>5</v>
      </c>
      <c r="F5" s="367">
        <v>160</v>
      </c>
      <c r="G5" s="367">
        <v>2237</v>
      </c>
      <c r="H5" s="367">
        <v>2</v>
      </c>
      <c r="I5" s="368">
        <v>119</v>
      </c>
      <c r="J5" s="368">
        <v>1726</v>
      </c>
    </row>
    <row r="6" spans="1:10" ht="15" customHeight="1">
      <c r="A6" s="62" t="s">
        <v>57</v>
      </c>
      <c r="B6" s="367">
        <v>15</v>
      </c>
      <c r="C6" s="367">
        <v>447</v>
      </c>
      <c r="D6" s="367">
        <v>8411</v>
      </c>
      <c r="E6" s="367">
        <v>6</v>
      </c>
      <c r="F6" s="367">
        <v>252</v>
      </c>
      <c r="G6" s="367">
        <v>4175</v>
      </c>
      <c r="H6" s="367">
        <v>5</v>
      </c>
      <c r="I6" s="368">
        <v>274</v>
      </c>
      <c r="J6" s="368">
        <v>4550</v>
      </c>
    </row>
    <row r="7" spans="1:10" ht="15" customHeight="1">
      <c r="A7" s="62" t="s">
        <v>66</v>
      </c>
      <c r="B7" s="406">
        <v>75</v>
      </c>
      <c r="C7" s="406">
        <v>1536</v>
      </c>
      <c r="D7" s="406">
        <v>24404</v>
      </c>
      <c r="E7" s="406">
        <v>29</v>
      </c>
      <c r="F7" s="406">
        <v>888</v>
      </c>
      <c r="G7" s="406">
        <v>12488</v>
      </c>
      <c r="H7" s="406">
        <v>15</v>
      </c>
      <c r="I7" s="407">
        <v>710</v>
      </c>
      <c r="J7" s="407">
        <v>11132</v>
      </c>
    </row>
    <row r="8" spans="1:10" ht="15" customHeight="1">
      <c r="A8" s="62" t="s">
        <v>50</v>
      </c>
      <c r="B8" s="367">
        <v>21</v>
      </c>
      <c r="C8" s="367">
        <v>646</v>
      </c>
      <c r="D8" s="367">
        <v>11584</v>
      </c>
      <c r="E8" s="367">
        <v>8</v>
      </c>
      <c r="F8" s="367">
        <v>347</v>
      </c>
      <c r="G8" s="367">
        <v>5698</v>
      </c>
      <c r="H8" s="367">
        <v>5</v>
      </c>
      <c r="I8" s="368">
        <v>435</v>
      </c>
      <c r="J8" s="368">
        <v>5334</v>
      </c>
    </row>
    <row r="9" spans="1:10" ht="15" customHeight="1">
      <c r="A9" s="62" t="s">
        <v>58</v>
      </c>
      <c r="B9" s="367">
        <v>26</v>
      </c>
      <c r="C9" s="367">
        <v>628</v>
      </c>
      <c r="D9" s="367">
        <v>10018</v>
      </c>
      <c r="E9" s="367">
        <v>10</v>
      </c>
      <c r="F9" s="367">
        <v>329</v>
      </c>
      <c r="G9" s="367">
        <v>4963</v>
      </c>
      <c r="H9" s="367">
        <v>5</v>
      </c>
      <c r="I9" s="368">
        <v>282</v>
      </c>
      <c r="J9" s="368">
        <v>4237</v>
      </c>
    </row>
    <row r="10" spans="1:10" ht="15" customHeight="1">
      <c r="A10" s="62" t="s">
        <v>55</v>
      </c>
      <c r="B10" s="367">
        <v>7</v>
      </c>
      <c r="C10" s="367">
        <v>265</v>
      </c>
      <c r="D10" s="367">
        <v>3953</v>
      </c>
      <c r="E10" s="367">
        <v>3</v>
      </c>
      <c r="F10" s="367">
        <v>159</v>
      </c>
      <c r="G10" s="367">
        <v>2030</v>
      </c>
      <c r="H10" s="367">
        <v>2</v>
      </c>
      <c r="I10" s="368">
        <v>165</v>
      </c>
      <c r="J10" s="368">
        <v>2022</v>
      </c>
    </row>
    <row r="11" spans="1:10" ht="15" customHeight="1">
      <c r="A11" s="62" t="s">
        <v>54</v>
      </c>
      <c r="B11" s="367">
        <v>5</v>
      </c>
      <c r="C11" s="367">
        <v>179</v>
      </c>
      <c r="D11" s="367">
        <v>3113</v>
      </c>
      <c r="E11" s="367">
        <v>2</v>
      </c>
      <c r="F11" s="367">
        <v>88</v>
      </c>
      <c r="G11" s="367">
        <v>1498</v>
      </c>
      <c r="H11" s="367">
        <v>1</v>
      </c>
      <c r="I11" s="368">
        <v>49</v>
      </c>
      <c r="J11" s="368">
        <v>694</v>
      </c>
    </row>
    <row r="12" spans="1:10" ht="15" customHeight="1">
      <c r="A12" s="62" t="s">
        <v>150</v>
      </c>
      <c r="B12" s="367">
        <v>8</v>
      </c>
      <c r="C12" s="367">
        <v>219</v>
      </c>
      <c r="D12" s="367">
        <v>3938</v>
      </c>
      <c r="E12" s="367">
        <v>4</v>
      </c>
      <c r="F12" s="367">
        <v>139</v>
      </c>
      <c r="G12" s="367">
        <v>2175</v>
      </c>
      <c r="H12" s="367">
        <v>1</v>
      </c>
      <c r="I12" s="368">
        <v>84</v>
      </c>
      <c r="J12" s="368">
        <v>901</v>
      </c>
    </row>
    <row r="13" spans="1:10" ht="15" customHeight="1" thickBot="1">
      <c r="A13" s="63" t="s">
        <v>53</v>
      </c>
      <c r="B13" s="369">
        <v>6</v>
      </c>
      <c r="C13" s="369">
        <v>164</v>
      </c>
      <c r="D13" s="369">
        <v>2793</v>
      </c>
      <c r="E13" s="369">
        <v>3</v>
      </c>
      <c r="F13" s="369">
        <v>85</v>
      </c>
      <c r="G13" s="369">
        <v>1327</v>
      </c>
      <c r="H13" s="369">
        <v>1</v>
      </c>
      <c r="I13" s="370">
        <v>46</v>
      </c>
      <c r="J13" s="370">
        <v>704</v>
      </c>
    </row>
    <row r="14" spans="1:10" ht="12.75">
      <c r="A14" s="124" t="s">
        <v>149</v>
      </c>
      <c r="D14" s="49"/>
      <c r="E14" s="49"/>
      <c r="F14" s="49"/>
      <c r="G14" s="49"/>
      <c r="H14" s="50"/>
      <c r="I14" s="50"/>
      <c r="J14" s="50"/>
    </row>
    <row r="20" spans="5:19" ht="12.75">
      <c r="E20" s="30"/>
      <c r="F20" s="30"/>
      <c r="R20" s="16"/>
      <c r="S20" s="16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E34" sqref="E34"/>
    </sheetView>
  </sheetViews>
  <sheetFormatPr defaultColWidth="8.796875" defaultRowHeight="19.5" customHeight="1"/>
  <cols>
    <col min="1" max="1" width="26.09765625" style="16" customWidth="1"/>
    <col min="2" max="11" width="14.296875" style="16" customWidth="1"/>
    <col min="12" max="16384" width="9.09765625" style="16" customWidth="1"/>
  </cols>
  <sheetData>
    <row r="1" s="31" customFormat="1" ht="21.75" customHeight="1">
      <c r="A1" s="104" t="s">
        <v>336</v>
      </c>
    </row>
    <row r="2" spans="1:11" s="99" customFormat="1" ht="21.75" customHeight="1" thickBot="1">
      <c r="A2" s="105" t="s">
        <v>122</v>
      </c>
      <c r="K2" s="93" t="s">
        <v>52</v>
      </c>
    </row>
    <row r="3" spans="1:11" s="31" customFormat="1" ht="21.75" customHeight="1">
      <c r="A3" s="100"/>
      <c r="B3" s="83" t="s">
        <v>51</v>
      </c>
      <c r="C3" s="83" t="s">
        <v>71</v>
      </c>
      <c r="D3" s="83" t="s">
        <v>159</v>
      </c>
      <c r="E3" s="83" t="s">
        <v>66</v>
      </c>
      <c r="F3" s="84" t="s">
        <v>50</v>
      </c>
      <c r="G3" s="85" t="s">
        <v>201</v>
      </c>
      <c r="H3" s="85" t="s">
        <v>160</v>
      </c>
      <c r="I3" s="83" t="s">
        <v>161</v>
      </c>
      <c r="J3" s="84" t="s">
        <v>162</v>
      </c>
      <c r="K3" s="84" t="s">
        <v>163</v>
      </c>
    </row>
    <row r="4" spans="1:14" ht="21.75" customHeight="1">
      <c r="A4" s="113" t="s">
        <v>44</v>
      </c>
      <c r="B4" s="371">
        <v>68276062.387</v>
      </c>
      <c r="C4" s="372">
        <v>18310023</v>
      </c>
      <c r="D4" s="372">
        <v>36310655</v>
      </c>
      <c r="E4" s="373">
        <v>121780385</v>
      </c>
      <c r="F4" s="374">
        <v>39185321</v>
      </c>
      <c r="G4" s="375">
        <v>30493160</v>
      </c>
      <c r="H4" s="375">
        <v>11913585</v>
      </c>
      <c r="I4" s="372">
        <v>9282808</v>
      </c>
      <c r="J4" s="374">
        <v>16994661</v>
      </c>
      <c r="K4" s="374">
        <v>8472332</v>
      </c>
      <c r="N4" s="32"/>
    </row>
    <row r="5" spans="1:11" ht="21.75" customHeight="1">
      <c r="A5" s="54" t="s">
        <v>16</v>
      </c>
      <c r="B5" s="371">
        <v>899105.002</v>
      </c>
      <c r="C5" s="371">
        <v>236417</v>
      </c>
      <c r="D5" s="371">
        <v>392312</v>
      </c>
      <c r="E5" s="376">
        <v>1187781</v>
      </c>
      <c r="F5" s="377">
        <v>533149</v>
      </c>
      <c r="G5" s="378">
        <v>603665</v>
      </c>
      <c r="H5" s="378">
        <v>145858</v>
      </c>
      <c r="I5" s="371">
        <v>104735</v>
      </c>
      <c r="J5" s="377">
        <v>152471</v>
      </c>
      <c r="K5" s="377">
        <v>143173</v>
      </c>
    </row>
    <row r="6" spans="1:11" ht="21.75" customHeight="1">
      <c r="A6" s="54" t="s">
        <v>17</v>
      </c>
      <c r="B6" s="371">
        <v>72398</v>
      </c>
      <c r="C6" s="371">
        <v>13307</v>
      </c>
      <c r="D6" s="371">
        <v>32729</v>
      </c>
      <c r="E6" s="376">
        <v>86778</v>
      </c>
      <c r="F6" s="377">
        <v>37243</v>
      </c>
      <c r="G6" s="378">
        <v>30191</v>
      </c>
      <c r="H6" s="378">
        <v>14176</v>
      </c>
      <c r="I6" s="371">
        <v>8078</v>
      </c>
      <c r="J6" s="377">
        <v>13126</v>
      </c>
      <c r="K6" s="377">
        <v>6831</v>
      </c>
    </row>
    <row r="7" spans="1:11" ht="21.75" customHeight="1">
      <c r="A7" s="54" t="s">
        <v>70</v>
      </c>
      <c r="B7" s="371">
        <v>341567</v>
      </c>
      <c r="C7" s="371">
        <v>62786</v>
      </c>
      <c r="D7" s="371">
        <v>154423</v>
      </c>
      <c r="E7" s="376">
        <v>409411</v>
      </c>
      <c r="F7" s="377">
        <v>175722</v>
      </c>
      <c r="G7" s="378">
        <v>142435</v>
      </c>
      <c r="H7" s="378">
        <v>66892</v>
      </c>
      <c r="I7" s="371">
        <v>38122</v>
      </c>
      <c r="J7" s="377">
        <v>61935</v>
      </c>
      <c r="K7" s="377">
        <v>32236</v>
      </c>
    </row>
    <row r="8" spans="1:11" ht="21.75" customHeight="1">
      <c r="A8" s="54" t="s">
        <v>126</v>
      </c>
      <c r="B8" s="371">
        <v>176957</v>
      </c>
      <c r="C8" s="371">
        <v>32515</v>
      </c>
      <c r="D8" s="371">
        <v>80170</v>
      </c>
      <c r="E8" s="376">
        <v>212163</v>
      </c>
      <c r="F8" s="377">
        <v>91162</v>
      </c>
      <c r="G8" s="378">
        <v>73732</v>
      </c>
      <c r="H8" s="378">
        <v>34729</v>
      </c>
      <c r="I8" s="371">
        <v>19839</v>
      </c>
      <c r="J8" s="377">
        <v>32201</v>
      </c>
      <c r="K8" s="377">
        <v>16762</v>
      </c>
    </row>
    <row r="9" spans="1:11" ht="21.75" customHeight="1">
      <c r="A9" s="54" t="s">
        <v>127</v>
      </c>
      <c r="B9" s="371">
        <v>6677517</v>
      </c>
      <c r="C9" s="371">
        <v>1342956</v>
      </c>
      <c r="D9" s="371">
        <v>3111892</v>
      </c>
      <c r="E9" s="376">
        <v>8232678</v>
      </c>
      <c r="F9" s="377">
        <v>3523928</v>
      </c>
      <c r="G9" s="378">
        <v>3037817</v>
      </c>
      <c r="H9" s="378">
        <v>1163941</v>
      </c>
      <c r="I9" s="371">
        <v>810270</v>
      </c>
      <c r="J9" s="377">
        <v>1171260</v>
      </c>
      <c r="K9" s="377">
        <v>710260</v>
      </c>
    </row>
    <row r="10" spans="1:11" ht="21.75" customHeight="1">
      <c r="A10" s="32" t="s">
        <v>18</v>
      </c>
      <c r="B10" s="371">
        <v>92288.716</v>
      </c>
      <c r="C10" s="379" t="s">
        <v>369</v>
      </c>
      <c r="D10" s="379" t="s">
        <v>337</v>
      </c>
      <c r="E10" s="379">
        <v>388128</v>
      </c>
      <c r="F10" s="449" t="s">
        <v>337</v>
      </c>
      <c r="G10" s="378">
        <v>35203</v>
      </c>
      <c r="H10" s="379" t="s">
        <v>337</v>
      </c>
      <c r="I10" s="379" t="s">
        <v>337</v>
      </c>
      <c r="J10" s="377">
        <v>17282</v>
      </c>
      <c r="K10" s="377">
        <v>19607</v>
      </c>
    </row>
    <row r="11" spans="1:11" ht="21.75" customHeight="1">
      <c r="A11" s="54" t="s">
        <v>19</v>
      </c>
      <c r="B11" s="371">
        <v>385134</v>
      </c>
      <c r="C11" s="371">
        <v>81292</v>
      </c>
      <c r="D11" s="371">
        <v>168191</v>
      </c>
      <c r="E11" s="376">
        <v>508211</v>
      </c>
      <c r="F11" s="377">
        <v>224899</v>
      </c>
      <c r="G11" s="378">
        <v>259359</v>
      </c>
      <c r="H11" s="378">
        <v>62474</v>
      </c>
      <c r="I11" s="371">
        <v>42035</v>
      </c>
      <c r="J11" s="377">
        <v>65133</v>
      </c>
      <c r="K11" s="377">
        <v>60283</v>
      </c>
    </row>
    <row r="12" spans="1:11" ht="21.75" customHeight="1">
      <c r="A12" s="54" t="s">
        <v>20</v>
      </c>
      <c r="B12" s="371">
        <v>295215</v>
      </c>
      <c r="C12" s="371">
        <v>44719</v>
      </c>
      <c r="D12" s="371">
        <v>96177</v>
      </c>
      <c r="E12" s="376">
        <v>283459</v>
      </c>
      <c r="F12" s="377">
        <v>123340</v>
      </c>
      <c r="G12" s="378">
        <v>119849</v>
      </c>
      <c r="H12" s="378">
        <v>48503</v>
      </c>
      <c r="I12" s="371">
        <v>44255</v>
      </c>
      <c r="J12" s="377">
        <v>50613</v>
      </c>
      <c r="K12" s="377">
        <v>36767</v>
      </c>
    </row>
    <row r="13" spans="1:11" ht="21.75" customHeight="1">
      <c r="A13" s="54" t="s">
        <v>42</v>
      </c>
      <c r="B13" s="371">
        <v>895313</v>
      </c>
      <c r="C13" s="371">
        <v>39865</v>
      </c>
      <c r="D13" s="371">
        <v>37972</v>
      </c>
      <c r="E13" s="376">
        <v>6982657</v>
      </c>
      <c r="F13" s="377">
        <v>22987</v>
      </c>
      <c r="G13" s="378">
        <v>3167351</v>
      </c>
      <c r="H13" s="378">
        <v>179700</v>
      </c>
      <c r="I13" s="371">
        <v>89883</v>
      </c>
      <c r="J13" s="377">
        <v>20284</v>
      </c>
      <c r="K13" s="377">
        <v>20624</v>
      </c>
    </row>
    <row r="14" spans="1:11" ht="21.75" customHeight="1">
      <c r="A14" s="54" t="s">
        <v>21</v>
      </c>
      <c r="B14" s="371">
        <v>68349</v>
      </c>
      <c r="C14" s="371">
        <v>11524</v>
      </c>
      <c r="D14" s="371">
        <v>27363</v>
      </c>
      <c r="E14" s="376">
        <v>64169</v>
      </c>
      <c r="F14" s="377">
        <v>34008</v>
      </c>
      <c r="G14" s="378">
        <v>28158</v>
      </c>
      <c r="H14" s="378">
        <v>11612</v>
      </c>
      <c r="I14" s="371">
        <v>6880</v>
      </c>
      <c r="J14" s="377">
        <v>8725</v>
      </c>
      <c r="K14" s="377">
        <v>5312</v>
      </c>
    </row>
    <row r="15" spans="1:11" ht="21.75" customHeight="1">
      <c r="A15" s="54" t="s">
        <v>22</v>
      </c>
      <c r="B15" s="371">
        <v>1934313.645</v>
      </c>
      <c r="C15" s="371">
        <v>225700</v>
      </c>
      <c r="D15" s="371">
        <v>139225</v>
      </c>
      <c r="E15" s="376">
        <v>530085</v>
      </c>
      <c r="F15" s="377">
        <v>847938</v>
      </c>
      <c r="G15" s="378">
        <v>346224</v>
      </c>
      <c r="H15" s="378">
        <v>334588</v>
      </c>
      <c r="I15" s="371">
        <v>221457</v>
      </c>
      <c r="J15" s="377">
        <v>267425</v>
      </c>
      <c r="K15" s="377">
        <v>241027</v>
      </c>
    </row>
    <row r="16" spans="1:11" ht="21.75" customHeight="1">
      <c r="A16" s="54" t="s">
        <v>23</v>
      </c>
      <c r="B16" s="371">
        <v>1909939.263</v>
      </c>
      <c r="C16" s="371">
        <v>468357</v>
      </c>
      <c r="D16" s="371">
        <v>1723935</v>
      </c>
      <c r="E16" s="376">
        <v>3303506</v>
      </c>
      <c r="F16" s="377">
        <v>1007046</v>
      </c>
      <c r="G16" s="378">
        <v>1281299</v>
      </c>
      <c r="H16" s="378">
        <v>199256</v>
      </c>
      <c r="I16" s="371">
        <v>167017</v>
      </c>
      <c r="J16" s="377">
        <v>231318</v>
      </c>
      <c r="K16" s="377">
        <v>232059</v>
      </c>
    </row>
    <row r="17" spans="1:11" ht="21.75" customHeight="1">
      <c r="A17" s="54" t="s">
        <v>24</v>
      </c>
      <c r="B17" s="371">
        <v>15276959.915</v>
      </c>
      <c r="C17" s="371">
        <v>3237587</v>
      </c>
      <c r="D17" s="371">
        <v>5471684</v>
      </c>
      <c r="E17" s="376">
        <v>22199125</v>
      </c>
      <c r="F17" s="377">
        <v>9415401</v>
      </c>
      <c r="G17" s="378">
        <v>5745842</v>
      </c>
      <c r="H17" s="378">
        <v>3597305</v>
      </c>
      <c r="I17" s="371">
        <v>1887608</v>
      </c>
      <c r="J17" s="377">
        <v>2165881</v>
      </c>
      <c r="K17" s="377">
        <v>1291118</v>
      </c>
    </row>
    <row r="18" spans="1:11" ht="21.75" customHeight="1">
      <c r="A18" s="54" t="s">
        <v>43</v>
      </c>
      <c r="B18" s="371">
        <v>6966104.661</v>
      </c>
      <c r="C18" s="371">
        <v>1255075</v>
      </c>
      <c r="D18" s="371">
        <v>2688921</v>
      </c>
      <c r="E18" s="376">
        <v>9736737</v>
      </c>
      <c r="F18" s="377">
        <v>3507895</v>
      </c>
      <c r="G18" s="378">
        <v>3728238</v>
      </c>
      <c r="H18" s="378">
        <v>1386880</v>
      </c>
      <c r="I18" s="371">
        <v>917615</v>
      </c>
      <c r="J18" s="377">
        <v>908402</v>
      </c>
      <c r="K18" s="377">
        <v>828224</v>
      </c>
    </row>
    <row r="19" spans="1:11" ht="21.75" customHeight="1">
      <c r="A19" s="54" t="s">
        <v>25</v>
      </c>
      <c r="B19" s="371">
        <v>1349329.023</v>
      </c>
      <c r="C19" s="371">
        <v>103848</v>
      </c>
      <c r="D19" s="371">
        <v>227709</v>
      </c>
      <c r="E19" s="376">
        <v>442504</v>
      </c>
      <c r="F19" s="377">
        <v>277715</v>
      </c>
      <c r="G19" s="378">
        <v>83683</v>
      </c>
      <c r="H19" s="378">
        <v>55687</v>
      </c>
      <c r="I19" s="371">
        <v>41134</v>
      </c>
      <c r="J19" s="377">
        <v>74021</v>
      </c>
      <c r="K19" s="377">
        <v>9433</v>
      </c>
    </row>
    <row r="20" spans="1:11" ht="21.75" customHeight="1">
      <c r="A20" s="54" t="s">
        <v>74</v>
      </c>
      <c r="B20" s="371">
        <v>152395.594</v>
      </c>
      <c r="C20" s="371">
        <v>572861</v>
      </c>
      <c r="D20" s="371">
        <v>27475</v>
      </c>
      <c r="E20" s="376">
        <v>25820</v>
      </c>
      <c r="F20" s="377">
        <v>58533</v>
      </c>
      <c r="G20" s="378">
        <v>109195</v>
      </c>
      <c r="H20" s="378">
        <v>118217</v>
      </c>
      <c r="I20" s="371">
        <v>22085</v>
      </c>
      <c r="J20" s="377">
        <v>8191</v>
      </c>
      <c r="K20" s="377">
        <v>1121942</v>
      </c>
    </row>
    <row r="21" spans="1:11" ht="21.75" customHeight="1">
      <c r="A21" s="54" t="s">
        <v>26</v>
      </c>
      <c r="B21" s="371">
        <v>7790755.312</v>
      </c>
      <c r="C21" s="371">
        <v>172197</v>
      </c>
      <c r="D21" s="371">
        <v>3116259</v>
      </c>
      <c r="E21" s="376">
        <v>349563</v>
      </c>
      <c r="F21" s="377">
        <v>5059672</v>
      </c>
      <c r="G21" s="378">
        <v>8424</v>
      </c>
      <c r="H21" s="380">
        <v>980916</v>
      </c>
      <c r="I21" s="371">
        <v>149754</v>
      </c>
      <c r="J21" s="377">
        <v>2588784</v>
      </c>
      <c r="K21" s="377">
        <v>340737</v>
      </c>
    </row>
    <row r="22" spans="1:11" ht="21.75" customHeight="1">
      <c r="A22" s="54" t="s">
        <v>27</v>
      </c>
      <c r="B22" s="371">
        <v>2251905.632</v>
      </c>
      <c r="C22" s="371">
        <v>1749286</v>
      </c>
      <c r="D22" s="371">
        <v>6348512</v>
      </c>
      <c r="E22" s="376">
        <v>7314724</v>
      </c>
      <c r="F22" s="377">
        <v>3289374</v>
      </c>
      <c r="G22" s="378">
        <v>2213333</v>
      </c>
      <c r="H22" s="378">
        <v>893260</v>
      </c>
      <c r="I22" s="371">
        <v>591410</v>
      </c>
      <c r="J22" s="377">
        <v>2044226</v>
      </c>
      <c r="K22" s="377">
        <v>1011869</v>
      </c>
    </row>
    <row r="23" spans="1:11" ht="21.75" customHeight="1">
      <c r="A23" s="54" t="s">
        <v>28</v>
      </c>
      <c r="B23" s="371">
        <v>4495767.954</v>
      </c>
      <c r="C23" s="371">
        <v>820566</v>
      </c>
      <c r="D23" s="371">
        <v>2192125</v>
      </c>
      <c r="E23" s="376">
        <v>6923212</v>
      </c>
      <c r="F23" s="377">
        <v>2643351</v>
      </c>
      <c r="G23" s="378">
        <v>2331057</v>
      </c>
      <c r="H23" s="378">
        <v>780608</v>
      </c>
      <c r="I23" s="371">
        <v>331128</v>
      </c>
      <c r="J23" s="377">
        <v>681307</v>
      </c>
      <c r="K23" s="377">
        <v>496083</v>
      </c>
    </row>
    <row r="24" spans="1:11" ht="21.75" customHeight="1" thickBot="1">
      <c r="A24" s="114" t="s">
        <v>45</v>
      </c>
      <c r="B24" s="371">
        <v>5016600</v>
      </c>
      <c r="C24" s="381">
        <v>1197100</v>
      </c>
      <c r="D24" s="381">
        <v>558000</v>
      </c>
      <c r="E24" s="382">
        <v>4440600</v>
      </c>
      <c r="F24" s="383">
        <v>3866000</v>
      </c>
      <c r="G24" s="384">
        <v>1598300</v>
      </c>
      <c r="H24" s="384">
        <v>1411600</v>
      </c>
      <c r="I24" s="381">
        <v>274000</v>
      </c>
      <c r="J24" s="383">
        <v>351600</v>
      </c>
      <c r="K24" s="383">
        <v>274000</v>
      </c>
    </row>
    <row r="25" spans="1:11" ht="21.75" customHeight="1" thickBot="1">
      <c r="A25" s="53" t="s">
        <v>46</v>
      </c>
      <c r="B25" s="385">
        <f aca="true" t="shared" si="0" ref="B25:H25">SUM(B4:B24)</f>
        <v>125323977.104</v>
      </c>
      <c r="C25" s="386">
        <f t="shared" si="0"/>
        <v>29977981</v>
      </c>
      <c r="D25" s="386">
        <f t="shared" si="0"/>
        <v>62905729</v>
      </c>
      <c r="E25" s="381">
        <f t="shared" si="0"/>
        <v>195401696</v>
      </c>
      <c r="F25" s="387">
        <f t="shared" si="0"/>
        <v>73924684</v>
      </c>
      <c r="G25" s="384">
        <f t="shared" si="0"/>
        <v>55436515</v>
      </c>
      <c r="H25" s="384">
        <f t="shared" si="0"/>
        <v>23399787</v>
      </c>
      <c r="I25" s="381">
        <f>SUM(I4:I24)</f>
        <v>15050113</v>
      </c>
      <c r="J25" s="383">
        <v>27908848</v>
      </c>
      <c r="K25" s="387">
        <f>SUM(K4:K24)</f>
        <v>15370679</v>
      </c>
    </row>
    <row r="26" spans="1:11" ht="21.75" customHeight="1">
      <c r="A26" s="32"/>
      <c r="B26" s="150"/>
      <c r="C26" s="64"/>
      <c r="D26" s="64"/>
      <c r="E26" s="64"/>
      <c r="F26" s="64"/>
      <c r="G26" s="150"/>
      <c r="H26" s="150"/>
      <c r="I26" s="150"/>
      <c r="J26" s="150"/>
      <c r="K26" s="64"/>
    </row>
    <row r="27" spans="1:11" s="99" customFormat="1" ht="21.75" customHeight="1" thickBot="1">
      <c r="A27" s="105" t="s">
        <v>401</v>
      </c>
      <c r="B27" s="150"/>
      <c r="C27" s="64"/>
      <c r="D27" s="64"/>
      <c r="E27" s="64"/>
      <c r="F27" s="64"/>
      <c r="G27" s="150"/>
      <c r="H27" s="150"/>
      <c r="I27" s="150"/>
      <c r="J27" s="112"/>
      <c r="K27" s="65" t="s">
        <v>52</v>
      </c>
    </row>
    <row r="28" spans="1:11" ht="21.75" customHeight="1">
      <c r="A28" s="55" t="s">
        <v>29</v>
      </c>
      <c r="B28" s="388">
        <v>648386.58</v>
      </c>
      <c r="C28" s="388">
        <v>300346</v>
      </c>
      <c r="D28" s="388">
        <v>395558</v>
      </c>
      <c r="E28" s="389">
        <v>864539</v>
      </c>
      <c r="F28" s="390">
        <v>404798</v>
      </c>
      <c r="G28" s="391">
        <v>370991</v>
      </c>
      <c r="H28" s="391">
        <v>266357</v>
      </c>
      <c r="I28" s="388">
        <v>164391</v>
      </c>
      <c r="J28" s="390">
        <v>229281</v>
      </c>
      <c r="K28" s="390">
        <v>148282</v>
      </c>
    </row>
    <row r="29" spans="1:11" ht="21.75" customHeight="1">
      <c r="A29" s="54" t="s">
        <v>30</v>
      </c>
      <c r="B29" s="371">
        <v>16758543.696</v>
      </c>
      <c r="C29" s="371">
        <v>3200534</v>
      </c>
      <c r="D29" s="371">
        <v>5887393</v>
      </c>
      <c r="E29" s="376">
        <v>29267168</v>
      </c>
      <c r="F29" s="377">
        <v>6683550</v>
      </c>
      <c r="G29" s="378">
        <v>6051028</v>
      </c>
      <c r="H29" s="378">
        <v>1922203</v>
      </c>
      <c r="I29" s="371">
        <v>1848665</v>
      </c>
      <c r="J29" s="377">
        <v>4843584</v>
      </c>
      <c r="K29" s="377">
        <v>2100347</v>
      </c>
    </row>
    <row r="30" spans="1:11" ht="21.75" customHeight="1">
      <c r="A30" s="54" t="s">
        <v>31</v>
      </c>
      <c r="B30" s="371">
        <v>42635638.601</v>
      </c>
      <c r="C30" s="371">
        <v>9720054</v>
      </c>
      <c r="D30" s="371">
        <v>18032488</v>
      </c>
      <c r="E30" s="376">
        <v>50892706</v>
      </c>
      <c r="F30" s="377">
        <v>22905566</v>
      </c>
      <c r="G30" s="378">
        <v>19610544</v>
      </c>
      <c r="H30" s="378">
        <v>8352407</v>
      </c>
      <c r="I30" s="371">
        <v>6123744</v>
      </c>
      <c r="J30" s="377">
        <v>7171937</v>
      </c>
      <c r="K30" s="377">
        <v>4847673</v>
      </c>
    </row>
    <row r="31" spans="1:11" ht="21.75" customHeight="1">
      <c r="A31" s="54" t="s">
        <v>32</v>
      </c>
      <c r="B31" s="371">
        <v>16212715.241</v>
      </c>
      <c r="C31" s="371">
        <v>3440321</v>
      </c>
      <c r="D31" s="371">
        <v>5197729</v>
      </c>
      <c r="E31" s="376">
        <v>14370328</v>
      </c>
      <c r="F31" s="377">
        <v>8178960</v>
      </c>
      <c r="G31" s="378">
        <v>6815758</v>
      </c>
      <c r="H31" s="378">
        <v>1876565</v>
      </c>
      <c r="I31" s="371">
        <v>1652577</v>
      </c>
      <c r="J31" s="377">
        <v>2349826</v>
      </c>
      <c r="K31" s="377">
        <v>1170692</v>
      </c>
    </row>
    <row r="32" spans="1:11" ht="21.75" customHeight="1">
      <c r="A32" s="54" t="s">
        <v>33</v>
      </c>
      <c r="B32" s="371">
        <v>137399.618</v>
      </c>
      <c r="C32" s="371">
        <v>81422</v>
      </c>
      <c r="D32" s="371">
        <v>103588</v>
      </c>
      <c r="E32" s="376">
        <v>360045</v>
      </c>
      <c r="F32" s="377">
        <v>80725</v>
      </c>
      <c r="G32" s="378">
        <v>52453</v>
      </c>
      <c r="H32" s="378">
        <v>5248</v>
      </c>
      <c r="I32" s="371">
        <v>661</v>
      </c>
      <c r="J32" s="392">
        <v>12519</v>
      </c>
      <c r="K32" s="377">
        <v>30951</v>
      </c>
    </row>
    <row r="33" spans="1:11" ht="21.75" customHeight="1">
      <c r="A33" s="54" t="s">
        <v>34</v>
      </c>
      <c r="B33" s="371">
        <v>1470621.601</v>
      </c>
      <c r="C33" s="371">
        <v>511933</v>
      </c>
      <c r="D33" s="371">
        <v>690423</v>
      </c>
      <c r="E33" s="376">
        <v>2977974</v>
      </c>
      <c r="F33" s="377">
        <v>1633090</v>
      </c>
      <c r="G33" s="378">
        <v>1982365</v>
      </c>
      <c r="H33" s="378">
        <v>95683</v>
      </c>
      <c r="I33" s="371">
        <v>71102</v>
      </c>
      <c r="J33" s="377">
        <v>554686</v>
      </c>
      <c r="K33" s="377">
        <v>546128</v>
      </c>
    </row>
    <row r="34" spans="1:11" ht="21.75" customHeight="1">
      <c r="A34" s="54" t="s">
        <v>35</v>
      </c>
      <c r="B34" s="371">
        <v>2461004.703</v>
      </c>
      <c r="C34" s="371">
        <v>547024</v>
      </c>
      <c r="D34" s="371">
        <v>1128502</v>
      </c>
      <c r="E34" s="376">
        <v>3357078</v>
      </c>
      <c r="F34" s="377">
        <v>991082</v>
      </c>
      <c r="G34" s="378">
        <v>1499027</v>
      </c>
      <c r="H34" s="378">
        <v>295298</v>
      </c>
      <c r="I34" s="371">
        <v>286224</v>
      </c>
      <c r="J34" s="377">
        <v>213243</v>
      </c>
      <c r="K34" s="377">
        <v>137249</v>
      </c>
    </row>
    <row r="35" spans="1:11" ht="21.75" customHeight="1">
      <c r="A35" s="54" t="s">
        <v>36</v>
      </c>
      <c r="B35" s="371">
        <v>17703670.756</v>
      </c>
      <c r="C35" s="371">
        <v>4525964</v>
      </c>
      <c r="D35" s="371">
        <v>11626259</v>
      </c>
      <c r="E35" s="376">
        <v>40019204</v>
      </c>
      <c r="F35" s="377">
        <v>14581023</v>
      </c>
      <c r="G35" s="378">
        <v>5041540</v>
      </c>
      <c r="H35" s="378">
        <v>4696967</v>
      </c>
      <c r="I35" s="371">
        <v>1154241</v>
      </c>
      <c r="J35" s="377">
        <v>3500313</v>
      </c>
      <c r="K35" s="377">
        <v>1333221</v>
      </c>
    </row>
    <row r="36" spans="1:11" ht="21.75" customHeight="1">
      <c r="A36" s="54" t="s">
        <v>37</v>
      </c>
      <c r="B36" s="371">
        <v>3690926.692</v>
      </c>
      <c r="C36" s="371">
        <v>1125975</v>
      </c>
      <c r="D36" s="371">
        <v>1639201</v>
      </c>
      <c r="E36" s="376">
        <v>6965588</v>
      </c>
      <c r="F36" s="377">
        <v>1981671</v>
      </c>
      <c r="G36" s="378">
        <v>2157351</v>
      </c>
      <c r="H36" s="378">
        <v>752567</v>
      </c>
      <c r="I36" s="371">
        <v>505256</v>
      </c>
      <c r="J36" s="377">
        <v>835766</v>
      </c>
      <c r="K36" s="377">
        <v>568836</v>
      </c>
    </row>
    <row r="37" spans="1:11" ht="21.75" customHeight="1">
      <c r="A37" s="54" t="s">
        <v>38</v>
      </c>
      <c r="B37" s="371">
        <v>12227058.809</v>
      </c>
      <c r="C37" s="371">
        <v>3387044</v>
      </c>
      <c r="D37" s="371">
        <v>9574880</v>
      </c>
      <c r="E37" s="376">
        <v>23979167</v>
      </c>
      <c r="F37" s="377">
        <v>9218373</v>
      </c>
      <c r="G37" s="378">
        <v>5840451</v>
      </c>
      <c r="H37" s="378">
        <v>2660515</v>
      </c>
      <c r="I37" s="371">
        <v>1495326</v>
      </c>
      <c r="J37" s="377">
        <v>4425397</v>
      </c>
      <c r="K37" s="377">
        <v>2496081</v>
      </c>
    </row>
    <row r="38" spans="1:11" ht="21.75" customHeight="1">
      <c r="A38" s="54" t="s">
        <v>39</v>
      </c>
      <c r="B38" s="393">
        <v>25641.36</v>
      </c>
      <c r="C38" s="379" t="s">
        <v>337</v>
      </c>
      <c r="D38" s="379" t="s">
        <v>337</v>
      </c>
      <c r="E38" s="379">
        <v>130362</v>
      </c>
      <c r="F38" s="449" t="s">
        <v>337</v>
      </c>
      <c r="G38" s="448" t="s">
        <v>337</v>
      </c>
      <c r="H38" s="379" t="s">
        <v>337</v>
      </c>
      <c r="I38" s="379" t="s">
        <v>337</v>
      </c>
      <c r="J38" s="379" t="s">
        <v>337</v>
      </c>
      <c r="K38" s="377">
        <v>899</v>
      </c>
    </row>
    <row r="39" spans="1:11" ht="21.75" customHeight="1">
      <c r="A39" s="54" t="s">
        <v>40</v>
      </c>
      <c r="B39" s="371">
        <v>6517902.663</v>
      </c>
      <c r="C39" s="371">
        <v>1231787</v>
      </c>
      <c r="D39" s="371">
        <v>1600150</v>
      </c>
      <c r="E39" s="376">
        <v>13345546</v>
      </c>
      <c r="F39" s="377">
        <v>2687928</v>
      </c>
      <c r="G39" s="378">
        <v>3944213</v>
      </c>
      <c r="H39" s="378">
        <v>1515814</v>
      </c>
      <c r="I39" s="371">
        <v>903522</v>
      </c>
      <c r="J39" s="394">
        <v>1194169</v>
      </c>
      <c r="K39" s="377">
        <v>898355</v>
      </c>
    </row>
    <row r="40" spans="1:11" ht="21.75" customHeight="1" thickBot="1">
      <c r="A40" s="54" t="s">
        <v>41</v>
      </c>
      <c r="B40" s="379" t="s">
        <v>337</v>
      </c>
      <c r="C40" s="379" t="s">
        <v>337</v>
      </c>
      <c r="D40" s="371">
        <v>1235</v>
      </c>
      <c r="E40" s="379" t="s">
        <v>337</v>
      </c>
      <c r="F40" s="395">
        <v>133621</v>
      </c>
      <c r="G40" s="396">
        <v>568</v>
      </c>
      <c r="H40" s="379" t="s">
        <v>337</v>
      </c>
      <c r="I40" s="379" t="s">
        <v>337</v>
      </c>
      <c r="J40" s="379" t="s">
        <v>337</v>
      </c>
      <c r="K40" s="377">
        <v>424919</v>
      </c>
    </row>
    <row r="41" spans="1:11" ht="21.75" customHeight="1" thickBot="1">
      <c r="A41" s="56" t="s">
        <v>47</v>
      </c>
      <c r="B41" s="385">
        <f aca="true" t="shared" si="1" ref="B41:J41">SUM(B28:B40)</f>
        <v>120489510.32</v>
      </c>
      <c r="C41" s="397">
        <f t="shared" si="1"/>
        <v>28072404</v>
      </c>
      <c r="D41" s="397">
        <f t="shared" si="1"/>
        <v>55877406</v>
      </c>
      <c r="E41" s="385">
        <f>SUM(E28:E40)</f>
        <v>186529705</v>
      </c>
      <c r="F41" s="398">
        <f t="shared" si="1"/>
        <v>69480387</v>
      </c>
      <c r="G41" s="399">
        <f>SUM(G28:G40)</f>
        <v>53366289</v>
      </c>
      <c r="H41" s="399">
        <f t="shared" si="1"/>
        <v>22439624</v>
      </c>
      <c r="I41" s="385">
        <f>SUM(I28:I40)</f>
        <v>14205709</v>
      </c>
      <c r="J41" s="400">
        <f t="shared" si="1"/>
        <v>25330721</v>
      </c>
      <c r="K41" s="398">
        <f>SUM(K28:K40)</f>
        <v>14703633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workbookViewId="0" topLeftCell="A1">
      <selection activeCell="A1" sqref="A1:H13"/>
    </sheetView>
  </sheetViews>
  <sheetFormatPr defaultColWidth="11.296875" defaultRowHeight="12.75"/>
  <cols>
    <col min="1" max="1" width="11.296875" style="0" customWidth="1"/>
    <col min="2" max="8" width="11.09765625" style="0" customWidth="1"/>
  </cols>
  <sheetData>
    <row r="1" s="5" customFormat="1" ht="18" customHeight="1">
      <c r="A1" s="66" t="s">
        <v>128</v>
      </c>
    </row>
    <row r="2" spans="1:8" ht="18" customHeight="1" thickBot="1">
      <c r="A2" s="6" t="s">
        <v>76</v>
      </c>
      <c r="H2" s="2" t="s">
        <v>327</v>
      </c>
    </row>
    <row r="3" spans="1:8" s="6" customFormat="1" ht="18" customHeight="1">
      <c r="A3" s="37"/>
      <c r="B3" s="67" t="s">
        <v>78</v>
      </c>
      <c r="C3" s="67" t="s">
        <v>356</v>
      </c>
      <c r="D3" s="67" t="s">
        <v>79</v>
      </c>
      <c r="E3" s="67" t="s">
        <v>80</v>
      </c>
      <c r="F3" s="67" t="s">
        <v>81</v>
      </c>
      <c r="G3" s="67" t="s">
        <v>82</v>
      </c>
      <c r="H3" s="68" t="s">
        <v>83</v>
      </c>
    </row>
    <row r="4" spans="1:14" ht="18" customHeight="1">
      <c r="A4" s="35" t="s">
        <v>51</v>
      </c>
      <c r="B4" s="250">
        <v>387.2</v>
      </c>
      <c r="C4" s="250">
        <v>27.71</v>
      </c>
      <c r="D4" s="250">
        <v>10.2</v>
      </c>
      <c r="E4" s="250">
        <v>44.92</v>
      </c>
      <c r="F4" s="250">
        <v>95.35</v>
      </c>
      <c r="G4" s="251">
        <v>14.54</v>
      </c>
      <c r="H4" s="252">
        <f aca="true" t="shared" si="0" ref="H4:H12">B4-(SUM(C4:G4))</f>
        <v>194.48</v>
      </c>
      <c r="I4" s="11"/>
      <c r="N4" s="226"/>
    </row>
    <row r="5" spans="1:9" ht="18" customHeight="1">
      <c r="A5" s="35" t="s">
        <v>56</v>
      </c>
      <c r="B5" s="250">
        <v>36.68</v>
      </c>
      <c r="C5" s="250">
        <v>3.87</v>
      </c>
      <c r="D5" s="250">
        <v>5.28</v>
      </c>
      <c r="E5" s="250">
        <v>15.03</v>
      </c>
      <c r="F5" s="253" t="s">
        <v>368</v>
      </c>
      <c r="G5" s="251">
        <v>2.95</v>
      </c>
      <c r="H5" s="252">
        <f t="shared" si="0"/>
        <v>9.55</v>
      </c>
      <c r="I5" s="11"/>
    </row>
    <row r="6" spans="1:9" ht="18" customHeight="1">
      <c r="A6" s="36" t="s">
        <v>57</v>
      </c>
      <c r="B6" s="250">
        <v>50.39</v>
      </c>
      <c r="C6" s="250">
        <v>10.23</v>
      </c>
      <c r="D6" s="250">
        <v>3.04</v>
      </c>
      <c r="E6" s="250">
        <v>17.47</v>
      </c>
      <c r="F6" s="254">
        <v>0.01</v>
      </c>
      <c r="G6" s="250">
        <v>4.45</v>
      </c>
      <c r="H6" s="252">
        <f t="shared" si="0"/>
        <v>15.189999999999998</v>
      </c>
      <c r="I6" s="11"/>
    </row>
    <row r="7" spans="1:9" ht="18" customHeight="1">
      <c r="A7" s="35" t="s">
        <v>66</v>
      </c>
      <c r="B7" s="254">
        <v>918.32</v>
      </c>
      <c r="C7" s="254">
        <v>50.33</v>
      </c>
      <c r="D7" s="254">
        <v>22.44</v>
      </c>
      <c r="E7" s="254">
        <v>64.14</v>
      </c>
      <c r="F7" s="254">
        <v>251.64</v>
      </c>
      <c r="G7" s="254">
        <v>38.75</v>
      </c>
      <c r="H7" s="252">
        <f t="shared" si="0"/>
        <v>491.0200000000001</v>
      </c>
      <c r="I7" s="11"/>
    </row>
    <row r="8" spans="1:9" ht="18" customHeight="1">
      <c r="A8" s="35" t="s">
        <v>50</v>
      </c>
      <c r="B8" s="250">
        <v>86.05</v>
      </c>
      <c r="C8" s="250">
        <v>31.48</v>
      </c>
      <c r="D8" s="250">
        <v>6</v>
      </c>
      <c r="E8" s="250">
        <v>23.21</v>
      </c>
      <c r="F8" s="250">
        <v>0.14</v>
      </c>
      <c r="G8" s="250">
        <v>4.49</v>
      </c>
      <c r="H8" s="252">
        <f t="shared" si="0"/>
        <v>20.72999999999999</v>
      </c>
      <c r="I8" s="11"/>
    </row>
    <row r="9" spans="1:9" ht="18" customHeight="1">
      <c r="A9" s="36" t="s">
        <v>58</v>
      </c>
      <c r="B9" s="255">
        <v>161.22</v>
      </c>
      <c r="C9" s="255">
        <v>35.36</v>
      </c>
      <c r="D9" s="255">
        <v>21.88</v>
      </c>
      <c r="E9" s="255">
        <v>29.06</v>
      </c>
      <c r="F9" s="255">
        <v>13.08</v>
      </c>
      <c r="G9" s="255">
        <v>9.79</v>
      </c>
      <c r="H9" s="252">
        <f>B9-(SUM(C9:G9))</f>
        <v>52.05000000000001</v>
      </c>
      <c r="I9" s="11"/>
    </row>
    <row r="10" spans="1:9" ht="18" customHeight="1">
      <c r="A10" s="35" t="s">
        <v>55</v>
      </c>
      <c r="B10" s="250">
        <v>16.31</v>
      </c>
      <c r="C10" s="250">
        <v>3.43</v>
      </c>
      <c r="D10" s="250">
        <v>0.67</v>
      </c>
      <c r="E10" s="250">
        <v>6.43</v>
      </c>
      <c r="F10" s="250">
        <v>0.02</v>
      </c>
      <c r="G10" s="250">
        <v>1.22</v>
      </c>
      <c r="H10" s="252">
        <f t="shared" si="0"/>
        <v>4.539999999999997</v>
      </c>
      <c r="I10" s="11"/>
    </row>
    <row r="11" spans="1:9" ht="18" customHeight="1">
      <c r="A11" s="35" t="s">
        <v>54</v>
      </c>
      <c r="B11" s="250">
        <v>13.11</v>
      </c>
      <c r="C11" s="250">
        <v>1.65</v>
      </c>
      <c r="D11" s="250">
        <v>0.42</v>
      </c>
      <c r="E11" s="250">
        <v>6.62</v>
      </c>
      <c r="F11" s="250">
        <v>0.02</v>
      </c>
      <c r="G11" s="250">
        <v>1.26</v>
      </c>
      <c r="H11" s="252">
        <f>B11-(SUM(C11:G11))</f>
        <v>3.1400000000000006</v>
      </c>
      <c r="I11" s="11"/>
    </row>
    <row r="12" spans="1:9" ht="18" customHeight="1">
      <c r="A12" s="120" t="s">
        <v>150</v>
      </c>
      <c r="B12" s="256">
        <v>32.19</v>
      </c>
      <c r="C12" s="256">
        <v>4.4</v>
      </c>
      <c r="D12" s="256">
        <v>4.28</v>
      </c>
      <c r="E12" s="256">
        <v>9.42</v>
      </c>
      <c r="F12" s="256">
        <v>1.27</v>
      </c>
      <c r="G12" s="257">
        <v>2.5</v>
      </c>
      <c r="H12" s="252">
        <f t="shared" si="0"/>
        <v>10.319999999999997</v>
      </c>
      <c r="I12" s="11"/>
    </row>
    <row r="13" spans="1:9" ht="18" customHeight="1" thickBot="1">
      <c r="A13" s="40" t="s">
        <v>53</v>
      </c>
      <c r="B13" s="258">
        <v>56.72</v>
      </c>
      <c r="C13" s="258">
        <v>8.03</v>
      </c>
      <c r="D13" s="258">
        <v>4.19</v>
      </c>
      <c r="E13" s="258">
        <v>6.56</v>
      </c>
      <c r="F13" s="258">
        <v>11.58</v>
      </c>
      <c r="G13" s="258">
        <v>2.04</v>
      </c>
      <c r="H13" s="259">
        <f>B13-(SUM(C13:G13))</f>
        <v>24.32</v>
      </c>
      <c r="I13" s="11"/>
    </row>
    <row r="20" spans="18:19" ht="12.75">
      <c r="R20" s="107"/>
      <c r="S20" s="107"/>
    </row>
  </sheetData>
  <sheetProtection/>
  <printOptions/>
  <pageMargins left="0.75" right="0.75" top="1" bottom="1" header="0.512" footer="0.51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90" workbookViewId="0" topLeftCell="A3">
      <selection activeCell="A1" sqref="A1:N13"/>
    </sheetView>
  </sheetViews>
  <sheetFormatPr defaultColWidth="8.796875" defaultRowHeight="12.75"/>
  <cols>
    <col min="1" max="1" width="9.3984375" style="0" customWidth="1"/>
    <col min="2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6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 t="s">
        <v>328</v>
      </c>
    </row>
    <row r="2" spans="1:15" s="6" customFormat="1" ht="120" customHeight="1">
      <c r="A2" s="39"/>
      <c r="B2" s="70" t="s">
        <v>84</v>
      </c>
      <c r="C2" s="71" t="s">
        <v>67</v>
      </c>
      <c r="D2" s="71" t="s">
        <v>68</v>
      </c>
      <c r="E2" s="71" t="s">
        <v>85</v>
      </c>
      <c r="F2" s="71" t="s">
        <v>86</v>
      </c>
      <c r="G2" s="72" t="s">
        <v>69</v>
      </c>
      <c r="H2" s="72" t="s">
        <v>87</v>
      </c>
      <c r="I2" s="70" t="s">
        <v>88</v>
      </c>
      <c r="J2" s="72" t="s">
        <v>89</v>
      </c>
      <c r="K2" s="72" t="s">
        <v>90</v>
      </c>
      <c r="L2" s="70" t="s">
        <v>91</v>
      </c>
      <c r="M2" s="72" t="s">
        <v>92</v>
      </c>
      <c r="N2" s="73" t="s">
        <v>93</v>
      </c>
      <c r="O2" s="7"/>
    </row>
    <row r="3" spans="1:15" ht="18" customHeight="1">
      <c r="A3" s="38" t="s">
        <v>51</v>
      </c>
      <c r="B3" s="260">
        <f aca="true" t="shared" si="0" ref="B3:B9">SUM(C3:N3)</f>
        <v>5796</v>
      </c>
      <c r="C3" s="260">
        <v>299</v>
      </c>
      <c r="D3" s="260" t="s">
        <v>371</v>
      </c>
      <c r="E3" s="260">
        <v>821</v>
      </c>
      <c r="F3" s="260">
        <v>89</v>
      </c>
      <c r="G3" s="260">
        <v>1917</v>
      </c>
      <c r="H3" s="260">
        <v>57</v>
      </c>
      <c r="I3" s="260">
        <v>126</v>
      </c>
      <c r="J3" s="260">
        <v>340</v>
      </c>
      <c r="K3" s="260">
        <v>231</v>
      </c>
      <c r="L3" s="260">
        <v>943</v>
      </c>
      <c r="M3" s="260">
        <v>707</v>
      </c>
      <c r="N3" s="261">
        <v>266</v>
      </c>
      <c r="O3" s="14"/>
    </row>
    <row r="4" spans="1:15" ht="18" customHeight="1">
      <c r="A4" s="35" t="s">
        <v>63</v>
      </c>
      <c r="B4" s="253">
        <f t="shared" si="0"/>
        <v>2117</v>
      </c>
      <c r="C4" s="253">
        <v>75</v>
      </c>
      <c r="D4" s="253" t="s">
        <v>368</v>
      </c>
      <c r="E4" s="253">
        <v>256</v>
      </c>
      <c r="F4" s="253">
        <v>29</v>
      </c>
      <c r="G4" s="253">
        <v>499</v>
      </c>
      <c r="H4" s="253">
        <v>19</v>
      </c>
      <c r="I4" s="253">
        <v>33</v>
      </c>
      <c r="J4" s="253">
        <v>111</v>
      </c>
      <c r="K4" s="253">
        <v>18</v>
      </c>
      <c r="L4" s="253">
        <v>390</v>
      </c>
      <c r="M4" s="253">
        <v>25</v>
      </c>
      <c r="N4" s="262">
        <v>662</v>
      </c>
      <c r="O4" s="14"/>
    </row>
    <row r="5" spans="1:15" ht="18" customHeight="1">
      <c r="A5" s="35" t="s">
        <v>57</v>
      </c>
      <c r="B5" s="253">
        <f t="shared" si="0"/>
        <v>2347</v>
      </c>
      <c r="C5" s="253">
        <v>101</v>
      </c>
      <c r="D5" s="253" t="s">
        <v>337</v>
      </c>
      <c r="E5" s="253">
        <v>571</v>
      </c>
      <c r="F5" s="253">
        <v>56</v>
      </c>
      <c r="G5" s="253">
        <v>727</v>
      </c>
      <c r="H5" s="253">
        <v>141</v>
      </c>
      <c r="I5" s="253" t="s">
        <v>337</v>
      </c>
      <c r="J5" s="253">
        <v>98</v>
      </c>
      <c r="K5" s="253">
        <v>85</v>
      </c>
      <c r="L5" s="253">
        <v>171</v>
      </c>
      <c r="M5" s="253">
        <v>346</v>
      </c>
      <c r="N5" s="262">
        <v>51</v>
      </c>
      <c r="O5" s="14"/>
    </row>
    <row r="6" spans="1:15" ht="18" customHeight="1">
      <c r="A6" s="35" t="s">
        <v>66</v>
      </c>
      <c r="B6" s="253">
        <f>SUM(C6:N6)</f>
        <v>5215</v>
      </c>
      <c r="C6" s="253">
        <v>1143</v>
      </c>
      <c r="D6" s="253">
        <v>32</v>
      </c>
      <c r="E6" s="253">
        <v>945</v>
      </c>
      <c r="F6" s="253">
        <v>85</v>
      </c>
      <c r="G6" s="253">
        <v>1156</v>
      </c>
      <c r="H6" s="253">
        <v>101</v>
      </c>
      <c r="I6" s="253">
        <v>45</v>
      </c>
      <c r="J6" s="253">
        <v>145</v>
      </c>
      <c r="K6" s="253">
        <v>108</v>
      </c>
      <c r="L6" s="253">
        <v>370</v>
      </c>
      <c r="M6" s="253">
        <v>191</v>
      </c>
      <c r="N6" s="262">
        <v>894</v>
      </c>
      <c r="O6" s="14"/>
    </row>
    <row r="7" spans="1:15" ht="18" customHeight="1">
      <c r="A7" s="35" t="s">
        <v>50</v>
      </c>
      <c r="B7" s="253">
        <f t="shared" si="0"/>
        <v>2154</v>
      </c>
      <c r="C7" s="253">
        <v>119</v>
      </c>
      <c r="D7" s="253">
        <v>0</v>
      </c>
      <c r="E7" s="253">
        <v>416</v>
      </c>
      <c r="F7" s="253">
        <v>29</v>
      </c>
      <c r="G7" s="253">
        <v>563</v>
      </c>
      <c r="H7" s="253">
        <v>0</v>
      </c>
      <c r="I7" s="253">
        <v>108</v>
      </c>
      <c r="J7" s="253">
        <v>113</v>
      </c>
      <c r="K7" s="253">
        <v>119</v>
      </c>
      <c r="L7" s="253">
        <v>107</v>
      </c>
      <c r="M7" s="253">
        <v>364</v>
      </c>
      <c r="N7" s="262">
        <v>216</v>
      </c>
      <c r="O7" s="14"/>
    </row>
    <row r="8" spans="1:15" ht="18" customHeight="1">
      <c r="A8" s="36" t="s">
        <v>58</v>
      </c>
      <c r="B8" s="253">
        <f>SUM(C8:N8)</f>
        <v>2832</v>
      </c>
      <c r="C8" s="253">
        <v>80</v>
      </c>
      <c r="D8" s="253">
        <v>73</v>
      </c>
      <c r="E8" s="253">
        <v>403</v>
      </c>
      <c r="F8" s="253">
        <v>35</v>
      </c>
      <c r="G8" s="253">
        <v>994</v>
      </c>
      <c r="H8" s="253">
        <v>70</v>
      </c>
      <c r="I8" s="253">
        <v>149</v>
      </c>
      <c r="J8" s="253">
        <v>94</v>
      </c>
      <c r="K8" s="253">
        <v>63</v>
      </c>
      <c r="L8" s="253">
        <v>327</v>
      </c>
      <c r="M8" s="253">
        <v>338</v>
      </c>
      <c r="N8" s="262">
        <v>206</v>
      </c>
      <c r="O8" s="14"/>
    </row>
    <row r="9" spans="1:15" ht="18" customHeight="1">
      <c r="A9" s="35" t="s">
        <v>55</v>
      </c>
      <c r="B9" s="253">
        <f t="shared" si="0"/>
        <v>1081</v>
      </c>
      <c r="C9" s="253">
        <v>75</v>
      </c>
      <c r="D9" s="450" t="s">
        <v>337</v>
      </c>
      <c r="E9" s="253">
        <v>279</v>
      </c>
      <c r="F9" s="253">
        <v>7</v>
      </c>
      <c r="G9" s="253">
        <v>493</v>
      </c>
      <c r="H9" s="253">
        <v>15</v>
      </c>
      <c r="I9" s="253">
        <v>13</v>
      </c>
      <c r="J9" s="253">
        <v>26</v>
      </c>
      <c r="K9" s="253">
        <v>26</v>
      </c>
      <c r="L9" s="253">
        <v>58</v>
      </c>
      <c r="M9" s="253">
        <v>89</v>
      </c>
      <c r="N9" s="451" t="s">
        <v>337</v>
      </c>
      <c r="O9" s="14"/>
    </row>
    <row r="10" spans="1:15" ht="18" customHeight="1">
      <c r="A10" s="35" t="s">
        <v>54</v>
      </c>
      <c r="B10" s="253">
        <f>SUM(C10:N10)</f>
        <v>1020</v>
      </c>
      <c r="C10" s="253">
        <v>3</v>
      </c>
      <c r="D10" s="253">
        <v>0</v>
      </c>
      <c r="E10" s="253">
        <v>128</v>
      </c>
      <c r="F10" s="253">
        <v>6</v>
      </c>
      <c r="G10" s="253">
        <v>259</v>
      </c>
      <c r="H10" s="253">
        <v>27</v>
      </c>
      <c r="I10" s="253">
        <v>19</v>
      </c>
      <c r="J10" s="253">
        <v>19</v>
      </c>
      <c r="K10" s="253">
        <v>8</v>
      </c>
      <c r="L10" s="253">
        <v>330</v>
      </c>
      <c r="M10" s="253">
        <v>69</v>
      </c>
      <c r="N10" s="262">
        <v>152</v>
      </c>
      <c r="O10" s="14"/>
    </row>
    <row r="11" spans="1:14" ht="18" customHeight="1">
      <c r="A11" s="36" t="s">
        <v>150</v>
      </c>
      <c r="B11" s="253">
        <f>SUM(C11:N11)</f>
        <v>1057</v>
      </c>
      <c r="C11" s="253">
        <v>285</v>
      </c>
      <c r="D11" s="253">
        <v>19</v>
      </c>
      <c r="E11" s="253">
        <v>103</v>
      </c>
      <c r="F11" s="253">
        <v>31</v>
      </c>
      <c r="G11" s="253">
        <v>115</v>
      </c>
      <c r="H11" s="253">
        <v>50</v>
      </c>
      <c r="I11" s="253">
        <v>17</v>
      </c>
      <c r="J11" s="253">
        <v>21</v>
      </c>
      <c r="K11" s="253">
        <v>13</v>
      </c>
      <c r="L11" s="253">
        <v>12</v>
      </c>
      <c r="M11" s="253">
        <v>149</v>
      </c>
      <c r="N11" s="262">
        <v>242</v>
      </c>
    </row>
    <row r="12" spans="1:15" ht="18" customHeight="1" thickBot="1">
      <c r="A12" s="40" t="s">
        <v>53</v>
      </c>
      <c r="B12" s="263">
        <f>SUM(C12:N12)</f>
        <v>613</v>
      </c>
      <c r="C12" s="264">
        <v>39</v>
      </c>
      <c r="D12" s="265" t="s">
        <v>384</v>
      </c>
      <c r="E12" s="264">
        <v>111</v>
      </c>
      <c r="F12" s="265" t="s">
        <v>384</v>
      </c>
      <c r="G12" s="264">
        <v>170</v>
      </c>
      <c r="H12" s="264">
        <v>38</v>
      </c>
      <c r="I12" s="265" t="s">
        <v>384</v>
      </c>
      <c r="J12" s="264">
        <v>39</v>
      </c>
      <c r="K12" s="264">
        <v>29</v>
      </c>
      <c r="L12" s="264">
        <v>29</v>
      </c>
      <c r="M12" s="264">
        <v>79</v>
      </c>
      <c r="N12" s="266">
        <v>79</v>
      </c>
      <c r="O12" s="14"/>
    </row>
    <row r="13" spans="1:14" ht="18" customHeight="1">
      <c r="A13" t="s">
        <v>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ht="12.75">
      <c r="A14" s="149"/>
    </row>
    <row r="20" spans="18:19" ht="12.75">
      <c r="R20" s="107"/>
      <c r="S20" s="107"/>
    </row>
  </sheetData>
  <sheetProtection/>
  <printOptions/>
  <pageMargins left="0.75" right="0.75" top="1" bottom="1" header="0.512" footer="0.51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SheetLayoutView="90" workbookViewId="0" topLeftCell="A1">
      <selection activeCell="A1" sqref="A1:H16"/>
    </sheetView>
  </sheetViews>
  <sheetFormatPr defaultColWidth="8.796875" defaultRowHeight="12.75"/>
  <cols>
    <col min="1" max="1" width="9.69921875" style="0" customWidth="1"/>
    <col min="2" max="2" width="11.69921875" style="0" customWidth="1"/>
    <col min="3" max="3" width="12.3984375" style="0" customWidth="1"/>
    <col min="4" max="6" width="11.69921875" style="0" customWidth="1"/>
    <col min="7" max="7" width="13" style="0" customWidth="1"/>
    <col min="8" max="8" width="11.69921875" style="0" customWidth="1"/>
  </cols>
  <sheetData>
    <row r="1" s="5" customFormat="1" ht="18" customHeight="1">
      <c r="A1" s="66" t="s">
        <v>129</v>
      </c>
    </row>
    <row r="2" spans="1:8" ht="18" customHeight="1" thickBot="1">
      <c r="A2" s="6" t="s">
        <v>94</v>
      </c>
      <c r="B2" s="69"/>
      <c r="C2" s="69"/>
      <c r="D2" s="69"/>
      <c r="E2" s="69"/>
      <c r="F2" s="69"/>
      <c r="G2" s="69"/>
      <c r="H2" s="2" t="s">
        <v>329</v>
      </c>
    </row>
    <row r="3" spans="1:8" s="6" customFormat="1" ht="18" customHeight="1">
      <c r="A3" s="461"/>
      <c r="B3" s="458" t="s">
        <v>95</v>
      </c>
      <c r="C3" s="456" t="s">
        <v>357</v>
      </c>
      <c r="D3" s="457"/>
      <c r="E3" s="457"/>
      <c r="F3" s="457"/>
      <c r="G3" s="457"/>
      <c r="H3" s="457"/>
    </row>
    <row r="4" spans="1:14" s="6" customFormat="1" ht="18" customHeight="1">
      <c r="A4" s="462"/>
      <c r="B4" s="459"/>
      <c r="C4" s="464" t="s">
        <v>358</v>
      </c>
      <c r="D4" s="465" t="s">
        <v>96</v>
      </c>
      <c r="E4" s="466"/>
      <c r="F4" s="465" t="s">
        <v>97</v>
      </c>
      <c r="G4" s="467"/>
      <c r="H4" s="467"/>
      <c r="N4" s="225"/>
    </row>
    <row r="5" spans="1:8" s="6" customFormat="1" ht="18" customHeight="1">
      <c r="A5" s="463"/>
      <c r="B5" s="460"/>
      <c r="C5" s="460"/>
      <c r="D5" s="75" t="s">
        <v>98</v>
      </c>
      <c r="E5" s="75" t="s">
        <v>99</v>
      </c>
      <c r="F5" s="75" t="s">
        <v>100</v>
      </c>
      <c r="G5" s="75" t="s">
        <v>49</v>
      </c>
      <c r="H5" s="74" t="s">
        <v>101</v>
      </c>
    </row>
    <row r="6" spans="1:9" ht="18" customHeight="1">
      <c r="A6" s="38" t="s">
        <v>51</v>
      </c>
      <c r="B6" s="267">
        <v>159320</v>
      </c>
      <c r="C6" s="267">
        <f aca="true" t="shared" si="0" ref="C6:C15">SUM(D6:E6)</f>
        <v>386101</v>
      </c>
      <c r="D6" s="267">
        <v>195738</v>
      </c>
      <c r="E6" s="267">
        <v>190363</v>
      </c>
      <c r="F6" s="267">
        <v>56728</v>
      </c>
      <c r="G6" s="267">
        <v>243313</v>
      </c>
      <c r="H6" s="268">
        <v>86060</v>
      </c>
      <c r="I6" s="4"/>
    </row>
    <row r="7" spans="1:9" ht="18" customHeight="1">
      <c r="A7" s="35" t="s">
        <v>56</v>
      </c>
      <c r="B7" s="269">
        <v>27987</v>
      </c>
      <c r="C7" s="269">
        <f t="shared" si="0"/>
        <v>72396</v>
      </c>
      <c r="D7" s="269">
        <v>37101</v>
      </c>
      <c r="E7" s="269">
        <v>35295</v>
      </c>
      <c r="F7" s="269">
        <v>10294</v>
      </c>
      <c r="G7" s="269">
        <v>45389</v>
      </c>
      <c r="H7" s="270">
        <v>16713</v>
      </c>
      <c r="I7" s="4"/>
    </row>
    <row r="8" spans="1:9" ht="18" customHeight="1">
      <c r="A8" s="35" t="s">
        <v>57</v>
      </c>
      <c r="B8" s="271">
        <v>64809</v>
      </c>
      <c r="C8" s="269">
        <f t="shared" si="0"/>
        <v>150843</v>
      </c>
      <c r="D8" s="269">
        <v>79120</v>
      </c>
      <c r="E8" s="269">
        <v>71723</v>
      </c>
      <c r="F8" s="269">
        <v>21978</v>
      </c>
      <c r="G8" s="269">
        <v>99244</v>
      </c>
      <c r="H8" s="270">
        <v>29621</v>
      </c>
      <c r="I8" s="4"/>
    </row>
    <row r="9" spans="1:9" ht="18" customHeight="1">
      <c r="A9" s="35" t="s">
        <v>66</v>
      </c>
      <c r="B9" s="272">
        <v>178034</v>
      </c>
      <c r="C9" s="269">
        <f t="shared" si="0"/>
        <v>425718</v>
      </c>
      <c r="D9" s="272">
        <v>222457</v>
      </c>
      <c r="E9" s="272">
        <v>203261</v>
      </c>
      <c r="F9" s="272">
        <v>58276</v>
      </c>
      <c r="G9" s="272">
        <v>271561</v>
      </c>
      <c r="H9" s="273">
        <v>95881</v>
      </c>
      <c r="I9" s="4"/>
    </row>
    <row r="10" spans="1:9" ht="18" customHeight="1">
      <c r="A10" s="35" t="s">
        <v>50</v>
      </c>
      <c r="B10" s="269">
        <v>74090</v>
      </c>
      <c r="C10" s="269">
        <f t="shared" si="0"/>
        <v>187860</v>
      </c>
      <c r="D10" s="269">
        <v>96420</v>
      </c>
      <c r="E10" s="269">
        <v>91440</v>
      </c>
      <c r="F10" s="269">
        <v>28881</v>
      </c>
      <c r="G10" s="269">
        <v>120798</v>
      </c>
      <c r="H10" s="270">
        <v>38181</v>
      </c>
      <c r="I10" s="4"/>
    </row>
    <row r="11" spans="1:9" ht="18" customHeight="1">
      <c r="A11" s="36" t="s">
        <v>58</v>
      </c>
      <c r="B11" s="269">
        <v>63195</v>
      </c>
      <c r="C11" s="269">
        <f t="shared" si="0"/>
        <v>171771</v>
      </c>
      <c r="D11" s="269">
        <v>86935</v>
      </c>
      <c r="E11" s="269">
        <v>84836</v>
      </c>
      <c r="F11" s="269">
        <v>24607</v>
      </c>
      <c r="G11" s="269">
        <v>105199</v>
      </c>
      <c r="H11" s="270">
        <v>41965</v>
      </c>
      <c r="I11" s="4"/>
    </row>
    <row r="12" spans="1:9" ht="18" customHeight="1">
      <c r="A12" s="35" t="s">
        <v>55</v>
      </c>
      <c r="B12" s="269">
        <v>31658</v>
      </c>
      <c r="C12" s="269">
        <f t="shared" si="0"/>
        <v>71654</v>
      </c>
      <c r="D12" s="269">
        <v>37809</v>
      </c>
      <c r="E12" s="269">
        <v>33845</v>
      </c>
      <c r="F12" s="269">
        <v>10318</v>
      </c>
      <c r="G12" s="269">
        <v>47363</v>
      </c>
      <c r="H12" s="270">
        <v>13973</v>
      </c>
      <c r="I12" s="4"/>
    </row>
    <row r="13" spans="1:9" ht="18" customHeight="1">
      <c r="A13" s="35" t="s">
        <v>54</v>
      </c>
      <c r="B13" s="269">
        <v>19455</v>
      </c>
      <c r="C13" s="269">
        <f t="shared" si="0"/>
        <v>47981</v>
      </c>
      <c r="D13" s="269">
        <v>24860</v>
      </c>
      <c r="E13" s="269">
        <v>23121</v>
      </c>
      <c r="F13" s="269">
        <v>7563</v>
      </c>
      <c r="G13" s="269">
        <v>31382</v>
      </c>
      <c r="H13" s="270">
        <v>9036</v>
      </c>
      <c r="I13" s="4"/>
    </row>
    <row r="14" spans="1:9" s="9" customFormat="1" ht="20.25" customHeight="1">
      <c r="A14" s="122" t="s">
        <v>150</v>
      </c>
      <c r="B14" s="274">
        <v>23684</v>
      </c>
      <c r="C14" s="269">
        <v>60955</v>
      </c>
      <c r="D14" s="274">
        <v>31435</v>
      </c>
      <c r="E14" s="274">
        <v>29520</v>
      </c>
      <c r="F14" s="274">
        <v>9935</v>
      </c>
      <c r="G14" s="274">
        <v>40581</v>
      </c>
      <c r="H14" s="275">
        <v>10439</v>
      </c>
      <c r="I14" s="10"/>
    </row>
    <row r="15" spans="1:9" ht="18" customHeight="1">
      <c r="A15" s="121" t="s">
        <v>53</v>
      </c>
      <c r="B15" s="276">
        <v>15814</v>
      </c>
      <c r="C15" s="277">
        <f t="shared" si="0"/>
        <v>41030</v>
      </c>
      <c r="D15" s="276">
        <v>20752</v>
      </c>
      <c r="E15" s="276">
        <v>20278</v>
      </c>
      <c r="F15" s="276">
        <v>6992</v>
      </c>
      <c r="G15" s="276">
        <v>26604</v>
      </c>
      <c r="H15" s="278">
        <v>8303</v>
      </c>
      <c r="I15" s="4"/>
    </row>
    <row r="16" spans="1:8" ht="21" customHeight="1" thickBot="1">
      <c r="A16" s="159" t="s">
        <v>133</v>
      </c>
      <c r="B16" s="279">
        <f aca="true" t="shared" si="1" ref="B16:H16">SUM(B6:B15)</f>
        <v>658046</v>
      </c>
      <c r="C16" s="279">
        <f t="shared" si="1"/>
        <v>1616309</v>
      </c>
      <c r="D16" s="279">
        <f t="shared" si="1"/>
        <v>832627</v>
      </c>
      <c r="E16" s="279">
        <f t="shared" si="1"/>
        <v>783682</v>
      </c>
      <c r="F16" s="279">
        <f t="shared" si="1"/>
        <v>235572</v>
      </c>
      <c r="G16" s="279">
        <f>SUM(G6:G15)</f>
        <v>1031434</v>
      </c>
      <c r="H16" s="280">
        <f t="shared" si="1"/>
        <v>350172</v>
      </c>
    </row>
    <row r="20" spans="18:19" ht="12.75">
      <c r="R20" s="107"/>
      <c r="S20" s="107"/>
    </row>
    <row r="21" ht="12.75">
      <c r="G21" s="19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8" max="15" man="1"/>
  </colBreaks>
  <ignoredErrors>
    <ignoredError sqref="C6:C13 C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showGridLines="0" zoomScaleSheetLayoutView="100" workbookViewId="0" topLeftCell="A1">
      <selection activeCell="A2" sqref="A2:H14"/>
    </sheetView>
  </sheetViews>
  <sheetFormatPr defaultColWidth="8.796875" defaultRowHeight="12.75"/>
  <cols>
    <col min="1" max="1" width="12.3984375" style="107" customWidth="1"/>
    <col min="2" max="8" width="11.69921875" style="107" customWidth="1"/>
    <col min="9" max="16384" width="9.09765625" style="107" customWidth="1"/>
  </cols>
  <sheetData>
    <row r="2" spans="1:8" ht="18" customHeight="1" thickBot="1">
      <c r="A2" s="31" t="s">
        <v>164</v>
      </c>
      <c r="B2" s="112"/>
      <c r="C2" s="112"/>
      <c r="D2" s="112"/>
      <c r="E2" s="112"/>
      <c r="F2" s="112"/>
      <c r="G2" s="112"/>
      <c r="H2" s="188" t="s">
        <v>330</v>
      </c>
    </row>
    <row r="3" spans="1:8" s="108" customFormat="1" ht="18" customHeight="1">
      <c r="A3" s="167"/>
      <c r="B3" s="163" t="s">
        <v>147</v>
      </c>
      <c r="C3" s="163" t="s">
        <v>359</v>
      </c>
      <c r="D3" s="163" t="s">
        <v>134</v>
      </c>
      <c r="E3" s="163" t="s">
        <v>135</v>
      </c>
      <c r="F3" s="163" t="s">
        <v>165</v>
      </c>
      <c r="G3" s="163" t="s">
        <v>166</v>
      </c>
      <c r="H3" s="164" t="s">
        <v>136</v>
      </c>
    </row>
    <row r="4" spans="1:14" ht="18.75" customHeight="1">
      <c r="A4" s="168" t="s">
        <v>51</v>
      </c>
      <c r="B4" s="281">
        <f aca="true" t="shared" si="0" ref="B4:B13">SUM(C4:H4)</f>
        <v>10439</v>
      </c>
      <c r="C4" s="282">
        <v>3395</v>
      </c>
      <c r="D4" s="282">
        <v>1357</v>
      </c>
      <c r="E4" s="282">
        <v>1723</v>
      </c>
      <c r="F4" s="282">
        <v>1750</v>
      </c>
      <c r="G4" s="282">
        <v>133</v>
      </c>
      <c r="H4" s="283">
        <v>2081</v>
      </c>
      <c r="I4" s="109"/>
      <c r="N4" s="224"/>
    </row>
    <row r="5" spans="1:9" ht="18.75" customHeight="1">
      <c r="A5" s="162" t="s">
        <v>56</v>
      </c>
      <c r="B5" s="281">
        <f t="shared" si="0"/>
        <v>4040</v>
      </c>
      <c r="C5" s="284">
        <v>2072</v>
      </c>
      <c r="D5" s="284">
        <v>85</v>
      </c>
      <c r="E5" s="284">
        <v>313</v>
      </c>
      <c r="F5" s="284">
        <v>414</v>
      </c>
      <c r="G5" s="284">
        <v>155</v>
      </c>
      <c r="H5" s="285">
        <v>1001</v>
      </c>
      <c r="I5" s="109"/>
    </row>
    <row r="6" spans="1:9" ht="18.75" customHeight="1">
      <c r="A6" s="162" t="s">
        <v>57</v>
      </c>
      <c r="B6" s="281">
        <f t="shared" si="0"/>
        <v>4364</v>
      </c>
      <c r="C6" s="284">
        <v>798</v>
      </c>
      <c r="D6" s="284">
        <v>325</v>
      </c>
      <c r="E6" s="284">
        <v>981</v>
      </c>
      <c r="F6" s="284">
        <v>1109</v>
      </c>
      <c r="G6" s="284">
        <v>62</v>
      </c>
      <c r="H6" s="285">
        <v>1089</v>
      </c>
      <c r="I6" s="109"/>
    </row>
    <row r="7" spans="1:9" ht="18.75" customHeight="1">
      <c r="A7" s="165" t="s">
        <v>66</v>
      </c>
      <c r="B7" s="281">
        <f t="shared" si="0"/>
        <v>16163</v>
      </c>
      <c r="C7" s="286">
        <v>5778</v>
      </c>
      <c r="D7" s="286">
        <v>1218</v>
      </c>
      <c r="E7" s="286">
        <v>2751</v>
      </c>
      <c r="F7" s="286">
        <v>1734</v>
      </c>
      <c r="G7" s="286">
        <v>681</v>
      </c>
      <c r="H7" s="287">
        <v>4001</v>
      </c>
      <c r="I7" s="109"/>
    </row>
    <row r="8" spans="1:9" ht="18.75" customHeight="1">
      <c r="A8" s="162" t="s">
        <v>50</v>
      </c>
      <c r="B8" s="281">
        <f t="shared" si="0"/>
        <v>6632</v>
      </c>
      <c r="C8" s="286">
        <v>2050</v>
      </c>
      <c r="D8" s="284">
        <v>323</v>
      </c>
      <c r="E8" s="284">
        <v>1035</v>
      </c>
      <c r="F8" s="284">
        <v>1764</v>
      </c>
      <c r="G8" s="284">
        <v>113</v>
      </c>
      <c r="H8" s="285">
        <v>1347</v>
      </c>
      <c r="I8" s="109"/>
    </row>
    <row r="9" spans="1:9" ht="18.75" customHeight="1">
      <c r="A9" s="162" t="s">
        <v>58</v>
      </c>
      <c r="B9" s="281">
        <f t="shared" si="0"/>
        <v>8142</v>
      </c>
      <c r="C9" s="284">
        <v>3124</v>
      </c>
      <c r="D9" s="284">
        <v>274</v>
      </c>
      <c r="E9" s="284">
        <v>737</v>
      </c>
      <c r="F9" s="284">
        <v>1190</v>
      </c>
      <c r="G9" s="284">
        <v>455</v>
      </c>
      <c r="H9" s="285">
        <v>2362</v>
      </c>
      <c r="I9" s="109"/>
    </row>
    <row r="10" spans="1:9" ht="18.75" customHeight="1">
      <c r="A10" s="162" t="s">
        <v>55</v>
      </c>
      <c r="B10" s="281">
        <f t="shared" si="0"/>
        <v>4635</v>
      </c>
      <c r="C10" s="284">
        <v>2313</v>
      </c>
      <c r="D10" s="284">
        <v>129</v>
      </c>
      <c r="E10" s="284">
        <v>468</v>
      </c>
      <c r="F10" s="284">
        <v>621</v>
      </c>
      <c r="G10" s="284">
        <v>254</v>
      </c>
      <c r="H10" s="285">
        <v>850</v>
      </c>
      <c r="I10" s="109"/>
    </row>
    <row r="11" spans="1:9" ht="18.75" customHeight="1">
      <c r="A11" s="162" t="s">
        <v>54</v>
      </c>
      <c r="B11" s="281">
        <f t="shared" si="0"/>
        <v>3248</v>
      </c>
      <c r="C11" s="284">
        <v>1727</v>
      </c>
      <c r="D11" s="284">
        <v>126</v>
      </c>
      <c r="E11" s="284">
        <v>223</v>
      </c>
      <c r="F11" s="284">
        <v>373</v>
      </c>
      <c r="G11" s="284">
        <v>92</v>
      </c>
      <c r="H11" s="285">
        <v>707</v>
      </c>
      <c r="I11" s="109"/>
    </row>
    <row r="12" spans="1:9" s="106" customFormat="1" ht="18.75" customHeight="1">
      <c r="A12" s="166" t="s">
        <v>150</v>
      </c>
      <c r="B12" s="281">
        <f t="shared" si="0"/>
        <v>1850</v>
      </c>
      <c r="C12" s="284">
        <v>607</v>
      </c>
      <c r="D12" s="281">
        <v>136</v>
      </c>
      <c r="E12" s="281">
        <v>349</v>
      </c>
      <c r="F12" s="281">
        <v>287</v>
      </c>
      <c r="G12" s="281">
        <v>60</v>
      </c>
      <c r="H12" s="285">
        <v>411</v>
      </c>
      <c r="I12" s="110"/>
    </row>
    <row r="13" spans="1:9" ht="18.75" customHeight="1">
      <c r="A13" s="162" t="s">
        <v>53</v>
      </c>
      <c r="B13" s="288">
        <f t="shared" si="0"/>
        <v>898</v>
      </c>
      <c r="C13" s="284">
        <v>234</v>
      </c>
      <c r="D13" s="281">
        <v>25</v>
      </c>
      <c r="E13" s="281">
        <v>121</v>
      </c>
      <c r="F13" s="281">
        <v>224</v>
      </c>
      <c r="G13" s="281">
        <v>20</v>
      </c>
      <c r="H13" s="285">
        <v>274</v>
      </c>
      <c r="I13" s="109"/>
    </row>
    <row r="14" spans="1:8" s="111" customFormat="1" ht="18.75" customHeight="1" thickBot="1">
      <c r="A14" s="169" t="s">
        <v>133</v>
      </c>
      <c r="B14" s="289">
        <f aca="true" t="shared" si="1" ref="B14:H14">SUM(B4:B13)</f>
        <v>60411</v>
      </c>
      <c r="C14" s="289">
        <f t="shared" si="1"/>
        <v>22098</v>
      </c>
      <c r="D14" s="289">
        <f t="shared" si="1"/>
        <v>3998</v>
      </c>
      <c r="E14" s="289">
        <f t="shared" si="1"/>
        <v>8701</v>
      </c>
      <c r="F14" s="289">
        <f t="shared" si="1"/>
        <v>9466</v>
      </c>
      <c r="G14" s="289">
        <f t="shared" si="1"/>
        <v>2025</v>
      </c>
      <c r="H14" s="290">
        <f t="shared" si="1"/>
        <v>14123</v>
      </c>
    </row>
    <row r="16" ht="12.75">
      <c r="B16" s="109">
        <f>SUM(C14:H14)</f>
        <v>60411</v>
      </c>
    </row>
  </sheetData>
  <sheetProtection/>
  <printOptions/>
  <pageMargins left="0.75" right="0.75" top="1" bottom="1" header="0.512" footer="0.51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="70" zoomScaleNormal="70" zoomScaleSheetLayoutView="86" workbookViewId="0" topLeftCell="A20">
      <selection activeCell="A1" sqref="A1:J43"/>
    </sheetView>
  </sheetViews>
  <sheetFormatPr defaultColWidth="8.796875" defaultRowHeight="12.75"/>
  <cols>
    <col min="1" max="1" width="7.69921875" style="178" customWidth="1"/>
    <col min="2" max="2" width="9.3984375" style="178" customWidth="1"/>
    <col min="3" max="7" width="9.3984375" style="178" bestFit="1" customWidth="1"/>
    <col min="8" max="8" width="10.09765625" style="178" customWidth="1"/>
    <col min="9" max="10" width="10.8984375" style="178" bestFit="1" customWidth="1"/>
    <col min="11" max="16384" width="9.09765625" style="178" customWidth="1"/>
  </cols>
  <sheetData>
    <row r="1" spans="1:10" ht="18" customHeight="1" thickBot="1">
      <c r="A1" s="20" t="s">
        <v>137</v>
      </c>
      <c r="J1" s="177" t="s">
        <v>200</v>
      </c>
    </row>
    <row r="2" spans="1:10" s="20" customFormat="1" ht="20.25" customHeight="1">
      <c r="A2" s="476"/>
      <c r="B2" s="473" t="s">
        <v>102</v>
      </c>
      <c r="C2" s="473" t="s">
        <v>103</v>
      </c>
      <c r="D2" s="473"/>
      <c r="E2" s="473"/>
      <c r="F2" s="473" t="s">
        <v>104</v>
      </c>
      <c r="G2" s="473"/>
      <c r="H2" s="473"/>
      <c r="I2" s="474"/>
      <c r="J2" s="474" t="s">
        <v>105</v>
      </c>
    </row>
    <row r="3" spans="1:10" s="20" customFormat="1" ht="30" customHeight="1">
      <c r="A3" s="477"/>
      <c r="B3" s="478"/>
      <c r="C3" s="77" t="s">
        <v>360</v>
      </c>
      <c r="D3" s="77" t="s">
        <v>106</v>
      </c>
      <c r="E3" s="78" t="s">
        <v>107</v>
      </c>
      <c r="F3" s="77" t="s">
        <v>108</v>
      </c>
      <c r="G3" s="77" t="s">
        <v>109</v>
      </c>
      <c r="H3" s="78" t="s">
        <v>148</v>
      </c>
      <c r="I3" s="79" t="s">
        <v>107</v>
      </c>
      <c r="J3" s="475"/>
    </row>
    <row r="4" spans="1:14" ht="18" customHeight="1">
      <c r="A4" s="468" t="s">
        <v>61</v>
      </c>
      <c r="B4" s="179" t="s">
        <v>72</v>
      </c>
      <c r="C4" s="198">
        <v>3736</v>
      </c>
      <c r="D4" s="198">
        <v>2459</v>
      </c>
      <c r="E4" s="191">
        <f>C4-D4</f>
        <v>1277</v>
      </c>
      <c r="F4" s="198">
        <v>17840</v>
      </c>
      <c r="G4" s="198">
        <v>16116</v>
      </c>
      <c r="H4" s="198">
        <v>145</v>
      </c>
      <c r="I4" s="192">
        <f>F4-G4+H4</f>
        <v>1869</v>
      </c>
      <c r="J4" s="192">
        <f>E4+I4</f>
        <v>3146</v>
      </c>
      <c r="L4" s="180"/>
      <c r="N4" s="223"/>
    </row>
    <row r="5" spans="1:10" ht="18" customHeight="1">
      <c r="A5" s="471"/>
      <c r="B5" s="179" t="s">
        <v>152</v>
      </c>
      <c r="C5" s="198">
        <v>3954</v>
      </c>
      <c r="D5" s="198">
        <v>2715</v>
      </c>
      <c r="E5" s="191">
        <f aca="true" t="shared" si="0" ref="E5:E17">C5-D5</f>
        <v>1239</v>
      </c>
      <c r="F5" s="198">
        <v>13114</v>
      </c>
      <c r="G5" s="198">
        <v>14426</v>
      </c>
      <c r="H5" s="198">
        <v>-63</v>
      </c>
      <c r="I5" s="192">
        <f>F5-G5+H5</f>
        <v>-1375</v>
      </c>
      <c r="J5" s="192">
        <f>E5+I5</f>
        <v>-136</v>
      </c>
    </row>
    <row r="6" spans="1:10" ht="18" customHeight="1">
      <c r="A6" s="471"/>
      <c r="B6" s="181" t="s">
        <v>314</v>
      </c>
      <c r="C6" s="197">
        <v>3850</v>
      </c>
      <c r="D6" s="197">
        <v>2947</v>
      </c>
      <c r="E6" s="191">
        <f t="shared" si="0"/>
        <v>903</v>
      </c>
      <c r="F6" s="197">
        <v>15359</v>
      </c>
      <c r="G6" s="197">
        <v>13964</v>
      </c>
      <c r="H6" s="197">
        <v>-50</v>
      </c>
      <c r="I6" s="194">
        <v>1345</v>
      </c>
      <c r="J6" s="194">
        <v>2248</v>
      </c>
    </row>
    <row r="7" spans="1:10" ht="18" customHeight="1">
      <c r="A7" s="472"/>
      <c r="B7" s="291" t="s">
        <v>331</v>
      </c>
      <c r="C7" s="197">
        <v>3623</v>
      </c>
      <c r="D7" s="197">
        <v>3078</v>
      </c>
      <c r="E7" s="292">
        <f t="shared" si="0"/>
        <v>545</v>
      </c>
      <c r="F7" s="197">
        <v>16328</v>
      </c>
      <c r="G7" s="197">
        <v>14894</v>
      </c>
      <c r="H7" s="197">
        <v>125</v>
      </c>
      <c r="I7" s="194">
        <f aca="true" t="shared" si="1" ref="I7:I42">F7-G7+H7</f>
        <v>1559</v>
      </c>
      <c r="J7" s="194">
        <f aca="true" t="shared" si="2" ref="J7:J42">E7+I7</f>
        <v>2104</v>
      </c>
    </row>
    <row r="8" spans="1:10" ht="18" customHeight="1">
      <c r="A8" s="468" t="s">
        <v>71</v>
      </c>
      <c r="B8" s="179" t="s">
        <v>72</v>
      </c>
      <c r="C8" s="198">
        <v>706</v>
      </c>
      <c r="D8" s="198">
        <v>543</v>
      </c>
      <c r="E8" s="191">
        <f t="shared" si="0"/>
        <v>163</v>
      </c>
      <c r="F8" s="198">
        <v>3470</v>
      </c>
      <c r="G8" s="198">
        <v>2891</v>
      </c>
      <c r="H8" s="198">
        <f>28-36</f>
        <v>-8</v>
      </c>
      <c r="I8" s="192">
        <f t="shared" si="1"/>
        <v>571</v>
      </c>
      <c r="J8" s="192">
        <f t="shared" si="2"/>
        <v>734</v>
      </c>
    </row>
    <row r="9" spans="1:10" ht="18" customHeight="1">
      <c r="A9" s="471"/>
      <c r="B9" s="179" t="s">
        <v>152</v>
      </c>
      <c r="C9" s="198">
        <v>732</v>
      </c>
      <c r="D9" s="198">
        <v>608</v>
      </c>
      <c r="E9" s="191">
        <f t="shared" si="0"/>
        <v>124</v>
      </c>
      <c r="F9" s="198">
        <v>2440</v>
      </c>
      <c r="G9" s="198">
        <v>2789</v>
      </c>
      <c r="H9" s="198">
        <f>21-25</f>
        <v>-4</v>
      </c>
      <c r="I9" s="192">
        <f t="shared" si="1"/>
        <v>-353</v>
      </c>
      <c r="J9" s="192">
        <f t="shared" si="2"/>
        <v>-229</v>
      </c>
    </row>
    <row r="10" spans="1:10" ht="18" customHeight="1">
      <c r="A10" s="471"/>
      <c r="B10" s="181" t="s">
        <v>315</v>
      </c>
      <c r="C10" s="197">
        <v>619</v>
      </c>
      <c r="D10" s="197">
        <v>651</v>
      </c>
      <c r="E10" s="193">
        <f t="shared" si="0"/>
        <v>-32</v>
      </c>
      <c r="F10" s="197">
        <v>2755</v>
      </c>
      <c r="G10" s="197">
        <v>2652</v>
      </c>
      <c r="H10" s="197">
        <v>-142</v>
      </c>
      <c r="I10" s="194">
        <f t="shared" si="1"/>
        <v>-39</v>
      </c>
      <c r="J10" s="194">
        <f t="shared" si="2"/>
        <v>-71</v>
      </c>
    </row>
    <row r="11" spans="1:10" ht="18" customHeight="1">
      <c r="A11" s="472"/>
      <c r="B11" s="291" t="s">
        <v>331</v>
      </c>
      <c r="C11" s="197">
        <v>605</v>
      </c>
      <c r="D11" s="197">
        <v>661</v>
      </c>
      <c r="E11" s="193">
        <f>C11-D11</f>
        <v>-56</v>
      </c>
      <c r="F11" s="197">
        <v>3469</v>
      </c>
      <c r="G11" s="197">
        <v>2763</v>
      </c>
      <c r="H11" s="197">
        <v>-193</v>
      </c>
      <c r="I11" s="194">
        <f>F11-G11+H11</f>
        <v>513</v>
      </c>
      <c r="J11" s="194">
        <f>E11+I11</f>
        <v>457</v>
      </c>
    </row>
    <row r="12" spans="1:10" ht="18" customHeight="1">
      <c r="A12" s="468" t="s">
        <v>60</v>
      </c>
      <c r="B12" s="179" t="s">
        <v>72</v>
      </c>
      <c r="C12" s="198">
        <v>1722</v>
      </c>
      <c r="D12" s="198">
        <v>786</v>
      </c>
      <c r="E12" s="191">
        <f t="shared" si="0"/>
        <v>936</v>
      </c>
      <c r="F12" s="198">
        <v>9918</v>
      </c>
      <c r="G12" s="198">
        <v>9149</v>
      </c>
      <c r="H12" s="198">
        <v>40</v>
      </c>
      <c r="I12" s="192">
        <f t="shared" si="1"/>
        <v>809</v>
      </c>
      <c r="J12" s="192">
        <f t="shared" si="2"/>
        <v>1745</v>
      </c>
    </row>
    <row r="13" spans="1:10" ht="18" customHeight="1">
      <c r="A13" s="469"/>
      <c r="B13" s="179" t="s">
        <v>152</v>
      </c>
      <c r="C13" s="198">
        <v>1790</v>
      </c>
      <c r="D13" s="198">
        <v>905</v>
      </c>
      <c r="E13" s="191">
        <f t="shared" si="0"/>
        <v>885</v>
      </c>
      <c r="F13" s="198">
        <v>7707</v>
      </c>
      <c r="G13" s="198">
        <v>8613</v>
      </c>
      <c r="H13" s="198">
        <v>35</v>
      </c>
      <c r="I13" s="192">
        <f t="shared" si="1"/>
        <v>-871</v>
      </c>
      <c r="J13" s="192">
        <f t="shared" si="2"/>
        <v>14</v>
      </c>
    </row>
    <row r="14" spans="1:10" ht="18" customHeight="1">
      <c r="A14" s="469"/>
      <c r="B14" s="181" t="s">
        <v>315</v>
      </c>
      <c r="C14" s="197">
        <v>1721</v>
      </c>
      <c r="D14" s="197">
        <v>1016</v>
      </c>
      <c r="E14" s="193">
        <f t="shared" si="0"/>
        <v>705</v>
      </c>
      <c r="F14" s="197">
        <v>8441</v>
      </c>
      <c r="G14" s="197">
        <v>8455</v>
      </c>
      <c r="H14" s="197">
        <v>-81</v>
      </c>
      <c r="I14" s="194">
        <f t="shared" si="1"/>
        <v>-95</v>
      </c>
      <c r="J14" s="194">
        <f t="shared" si="2"/>
        <v>610</v>
      </c>
    </row>
    <row r="15" spans="1:10" ht="18" customHeight="1">
      <c r="A15" s="470"/>
      <c r="B15" s="291" t="s">
        <v>331</v>
      </c>
      <c r="C15" s="197">
        <v>1581</v>
      </c>
      <c r="D15" s="197">
        <v>1075</v>
      </c>
      <c r="E15" s="193">
        <f>C15-D15</f>
        <v>506</v>
      </c>
      <c r="F15" s="197">
        <v>8710</v>
      </c>
      <c r="G15" s="197">
        <v>8481</v>
      </c>
      <c r="H15" s="197">
        <v>-59</v>
      </c>
      <c r="I15" s="194">
        <f>F15-G15+H15</f>
        <v>170</v>
      </c>
      <c r="J15" s="194">
        <f>E15+I15</f>
        <v>676</v>
      </c>
    </row>
    <row r="16" spans="1:10" ht="18" customHeight="1">
      <c r="A16" s="468" t="s">
        <v>65</v>
      </c>
      <c r="B16" s="179" t="s">
        <v>72</v>
      </c>
      <c r="C16" s="198">
        <v>4152</v>
      </c>
      <c r="D16" s="198">
        <v>2083</v>
      </c>
      <c r="E16" s="191">
        <f t="shared" si="0"/>
        <v>2069</v>
      </c>
      <c r="F16" s="198">
        <v>19485</v>
      </c>
      <c r="G16" s="198">
        <v>17072</v>
      </c>
      <c r="H16" s="198">
        <v>-19</v>
      </c>
      <c r="I16" s="192">
        <f t="shared" si="1"/>
        <v>2394</v>
      </c>
      <c r="J16" s="192">
        <f t="shared" si="2"/>
        <v>4463</v>
      </c>
    </row>
    <row r="17" spans="1:10" ht="18" customHeight="1">
      <c r="A17" s="469"/>
      <c r="B17" s="179" t="s">
        <v>152</v>
      </c>
      <c r="C17" s="198">
        <v>4411</v>
      </c>
      <c r="D17" s="198">
        <v>2644</v>
      </c>
      <c r="E17" s="191">
        <f t="shared" si="0"/>
        <v>1767</v>
      </c>
      <c r="F17" s="198">
        <v>14880</v>
      </c>
      <c r="G17" s="198">
        <v>16809</v>
      </c>
      <c r="H17" s="198">
        <v>-89</v>
      </c>
      <c r="I17" s="192">
        <f t="shared" si="1"/>
        <v>-2018</v>
      </c>
      <c r="J17" s="192">
        <f t="shared" si="2"/>
        <v>-251</v>
      </c>
    </row>
    <row r="18" spans="1:10" ht="18" customHeight="1">
      <c r="A18" s="469"/>
      <c r="B18" s="181" t="s">
        <v>315</v>
      </c>
      <c r="C18" s="197">
        <v>4016</v>
      </c>
      <c r="D18" s="197">
        <v>3034</v>
      </c>
      <c r="E18" s="193">
        <v>982</v>
      </c>
      <c r="F18" s="197">
        <v>17342</v>
      </c>
      <c r="G18" s="197">
        <v>17321</v>
      </c>
      <c r="H18" s="197">
        <v>-179</v>
      </c>
      <c r="I18" s="194">
        <f t="shared" si="1"/>
        <v>-158</v>
      </c>
      <c r="J18" s="192">
        <f t="shared" si="2"/>
        <v>824</v>
      </c>
    </row>
    <row r="19" spans="1:10" ht="18" customHeight="1">
      <c r="A19" s="470"/>
      <c r="B19" s="291" t="s">
        <v>331</v>
      </c>
      <c r="C19" s="197">
        <v>3807</v>
      </c>
      <c r="D19" s="197">
        <v>3077</v>
      </c>
      <c r="E19" s="193">
        <f>C19-D19</f>
        <v>730</v>
      </c>
      <c r="F19" s="197">
        <v>18220</v>
      </c>
      <c r="G19" s="197">
        <v>17923</v>
      </c>
      <c r="H19" s="197">
        <v>81</v>
      </c>
      <c r="I19" s="194">
        <f>F19-G19+H19</f>
        <v>378</v>
      </c>
      <c r="J19" s="293">
        <f>E19+I19</f>
        <v>1108</v>
      </c>
    </row>
    <row r="20" spans="1:19" ht="18" customHeight="1">
      <c r="A20" s="468" t="s">
        <v>73</v>
      </c>
      <c r="B20" s="179" t="s">
        <v>72</v>
      </c>
      <c r="C20" s="198">
        <v>2016</v>
      </c>
      <c r="D20" s="198">
        <v>964</v>
      </c>
      <c r="E20" s="191">
        <f>C20-D20</f>
        <v>1052</v>
      </c>
      <c r="F20" s="198">
        <v>9920</v>
      </c>
      <c r="G20" s="198">
        <v>8111</v>
      </c>
      <c r="H20" s="198">
        <v>18</v>
      </c>
      <c r="I20" s="192">
        <f t="shared" si="1"/>
        <v>1827</v>
      </c>
      <c r="J20" s="192">
        <f>E20+I20</f>
        <v>2879</v>
      </c>
      <c r="R20" s="221"/>
      <c r="S20" s="221"/>
    </row>
    <row r="21" spans="1:10" ht="18" customHeight="1">
      <c r="A21" s="469"/>
      <c r="B21" s="179" t="s">
        <v>152</v>
      </c>
      <c r="C21" s="198">
        <v>2073</v>
      </c>
      <c r="D21" s="198">
        <v>1102</v>
      </c>
      <c r="E21" s="191">
        <f>C21-D21</f>
        <v>971</v>
      </c>
      <c r="F21" s="198">
        <v>8397</v>
      </c>
      <c r="G21" s="198">
        <v>8402</v>
      </c>
      <c r="H21" s="198">
        <v>-17</v>
      </c>
      <c r="I21" s="192">
        <f t="shared" si="1"/>
        <v>-22</v>
      </c>
      <c r="J21" s="192">
        <f t="shared" si="2"/>
        <v>949</v>
      </c>
    </row>
    <row r="22" spans="1:10" ht="18" customHeight="1">
      <c r="A22" s="469"/>
      <c r="B22" s="181" t="s">
        <v>315</v>
      </c>
      <c r="C22" s="197">
        <v>1913</v>
      </c>
      <c r="D22" s="197">
        <v>1295</v>
      </c>
      <c r="E22" s="193">
        <v>618</v>
      </c>
      <c r="F22" s="197">
        <v>8825</v>
      </c>
      <c r="G22" s="197">
        <v>8283</v>
      </c>
      <c r="H22" s="197">
        <v>-234</v>
      </c>
      <c r="I22" s="194">
        <f t="shared" si="1"/>
        <v>308</v>
      </c>
      <c r="J22" s="194">
        <f t="shared" si="2"/>
        <v>926</v>
      </c>
    </row>
    <row r="23" spans="1:10" ht="18" customHeight="1">
      <c r="A23" s="470"/>
      <c r="B23" s="291" t="s">
        <v>331</v>
      </c>
      <c r="C23" s="197">
        <v>1878</v>
      </c>
      <c r="D23" s="197">
        <v>1361</v>
      </c>
      <c r="E23" s="193">
        <f>C23-D23</f>
        <v>517</v>
      </c>
      <c r="F23" s="197">
        <v>9322</v>
      </c>
      <c r="G23" s="197">
        <v>8650</v>
      </c>
      <c r="H23" s="197">
        <v>45</v>
      </c>
      <c r="I23" s="194">
        <f>F23-G23+H23</f>
        <v>717</v>
      </c>
      <c r="J23" s="194">
        <f>E23+I23</f>
        <v>1234</v>
      </c>
    </row>
    <row r="24" spans="1:10" ht="18" customHeight="1">
      <c r="A24" s="471" t="s">
        <v>62</v>
      </c>
      <c r="B24" s="179" t="s">
        <v>72</v>
      </c>
      <c r="C24" s="198">
        <f>1023+160+217+100</f>
        <v>1500</v>
      </c>
      <c r="D24" s="198">
        <v>1393</v>
      </c>
      <c r="E24" s="191">
        <f aca="true" t="shared" si="3" ref="E24:E42">C24-D24</f>
        <v>107</v>
      </c>
      <c r="F24" s="198">
        <v>6428</v>
      </c>
      <c r="G24" s="198">
        <v>5951</v>
      </c>
      <c r="H24" s="199">
        <v>27</v>
      </c>
      <c r="I24" s="191">
        <f t="shared" si="1"/>
        <v>504</v>
      </c>
      <c r="J24" s="192">
        <f t="shared" si="2"/>
        <v>611</v>
      </c>
    </row>
    <row r="25" spans="1:10" ht="18" customHeight="1">
      <c r="A25" s="471"/>
      <c r="B25" s="179" t="s">
        <v>152</v>
      </c>
      <c r="C25" s="198">
        <f>1084+170+193+70</f>
        <v>1517</v>
      </c>
      <c r="D25" s="198">
        <v>1498</v>
      </c>
      <c r="E25" s="191">
        <f t="shared" si="3"/>
        <v>19</v>
      </c>
      <c r="F25" s="198">
        <v>5904</v>
      </c>
      <c r="G25" s="198">
        <v>5791</v>
      </c>
      <c r="H25" s="198">
        <v>30</v>
      </c>
      <c r="I25" s="192">
        <f t="shared" si="1"/>
        <v>143</v>
      </c>
      <c r="J25" s="192">
        <f t="shared" si="2"/>
        <v>162</v>
      </c>
    </row>
    <row r="26" spans="1:10" ht="18" customHeight="1">
      <c r="A26" s="471"/>
      <c r="B26" s="181" t="s">
        <v>315</v>
      </c>
      <c r="C26" s="197">
        <v>1431</v>
      </c>
      <c r="D26" s="197">
        <v>1597</v>
      </c>
      <c r="E26" s="191">
        <f t="shared" si="3"/>
        <v>-166</v>
      </c>
      <c r="F26" s="197">
        <v>6292</v>
      </c>
      <c r="G26" s="197">
        <v>5660</v>
      </c>
      <c r="H26" s="197">
        <v>97</v>
      </c>
      <c r="I26" s="194">
        <f t="shared" si="1"/>
        <v>729</v>
      </c>
      <c r="J26" s="194">
        <f t="shared" si="2"/>
        <v>563</v>
      </c>
    </row>
    <row r="27" spans="1:10" ht="18" customHeight="1">
      <c r="A27" s="472"/>
      <c r="B27" s="291" t="s">
        <v>331</v>
      </c>
      <c r="C27" s="197">
        <v>1412</v>
      </c>
      <c r="D27" s="197">
        <v>1687</v>
      </c>
      <c r="E27" s="292">
        <f>C27-D27</f>
        <v>-275</v>
      </c>
      <c r="F27" s="197">
        <v>6989</v>
      </c>
      <c r="G27" s="197">
        <v>6147</v>
      </c>
      <c r="H27" s="197">
        <v>80</v>
      </c>
      <c r="I27" s="194">
        <f>F27-G27+H27</f>
        <v>922</v>
      </c>
      <c r="J27" s="194">
        <f>E27+I27</f>
        <v>647</v>
      </c>
    </row>
    <row r="28" spans="1:10" ht="18" customHeight="1">
      <c r="A28" s="468" t="s">
        <v>64</v>
      </c>
      <c r="B28" s="179" t="s">
        <v>72</v>
      </c>
      <c r="C28" s="198">
        <v>721</v>
      </c>
      <c r="D28" s="198">
        <v>363</v>
      </c>
      <c r="E28" s="191">
        <f t="shared" si="3"/>
        <v>358</v>
      </c>
      <c r="F28" s="198">
        <v>5526</v>
      </c>
      <c r="G28" s="198">
        <v>4934</v>
      </c>
      <c r="H28" s="198">
        <v>-11</v>
      </c>
      <c r="I28" s="191">
        <f t="shared" si="1"/>
        <v>581</v>
      </c>
      <c r="J28" s="192">
        <f t="shared" si="2"/>
        <v>939</v>
      </c>
    </row>
    <row r="29" spans="1:10" ht="18" customHeight="1">
      <c r="A29" s="471"/>
      <c r="B29" s="179" t="s">
        <v>152</v>
      </c>
      <c r="C29" s="198">
        <v>816</v>
      </c>
      <c r="D29" s="198">
        <v>442</v>
      </c>
      <c r="E29" s="191">
        <f t="shared" si="3"/>
        <v>374</v>
      </c>
      <c r="F29" s="198">
        <v>4704</v>
      </c>
      <c r="G29" s="198">
        <v>4932</v>
      </c>
      <c r="H29" s="198">
        <v>-5</v>
      </c>
      <c r="I29" s="192">
        <f t="shared" si="1"/>
        <v>-233</v>
      </c>
      <c r="J29" s="192">
        <f t="shared" si="2"/>
        <v>141</v>
      </c>
    </row>
    <row r="30" spans="1:10" ht="18" customHeight="1">
      <c r="A30" s="471"/>
      <c r="B30" s="181" t="s">
        <v>315</v>
      </c>
      <c r="C30" s="197">
        <v>790</v>
      </c>
      <c r="D30" s="197">
        <v>490</v>
      </c>
      <c r="E30" s="191">
        <f t="shared" si="3"/>
        <v>300</v>
      </c>
      <c r="F30" s="197">
        <v>5351</v>
      </c>
      <c r="G30" s="197">
        <v>5059</v>
      </c>
      <c r="H30" s="197">
        <v>-138</v>
      </c>
      <c r="I30" s="194">
        <f t="shared" si="1"/>
        <v>154</v>
      </c>
      <c r="J30" s="194">
        <f t="shared" si="2"/>
        <v>454</v>
      </c>
    </row>
    <row r="31" spans="1:10" ht="18" customHeight="1">
      <c r="A31" s="472"/>
      <c r="B31" s="291" t="s">
        <v>331</v>
      </c>
      <c r="C31" s="197">
        <v>752</v>
      </c>
      <c r="D31" s="197">
        <v>539</v>
      </c>
      <c r="E31" s="292">
        <f t="shared" si="3"/>
        <v>213</v>
      </c>
      <c r="F31" s="197">
        <v>5913</v>
      </c>
      <c r="G31" s="197">
        <v>5485</v>
      </c>
      <c r="H31" s="197">
        <v>-141</v>
      </c>
      <c r="I31" s="194">
        <v>287</v>
      </c>
      <c r="J31" s="194">
        <v>500</v>
      </c>
    </row>
    <row r="32" spans="1:10" ht="18" customHeight="1">
      <c r="A32" s="468" t="s">
        <v>59</v>
      </c>
      <c r="B32" s="216" t="s">
        <v>72</v>
      </c>
      <c r="C32" s="200">
        <v>461</v>
      </c>
      <c r="D32" s="200">
        <v>289</v>
      </c>
      <c r="E32" s="195">
        <f t="shared" si="3"/>
        <v>172</v>
      </c>
      <c r="F32" s="200">
        <v>2953</v>
      </c>
      <c r="G32" s="200">
        <v>1966</v>
      </c>
      <c r="H32" s="200">
        <v>3</v>
      </c>
      <c r="I32" s="195">
        <f t="shared" si="1"/>
        <v>990</v>
      </c>
      <c r="J32" s="196">
        <f t="shared" si="2"/>
        <v>1162</v>
      </c>
    </row>
    <row r="33" spans="1:10" ht="18" customHeight="1">
      <c r="A33" s="471"/>
      <c r="B33" s="179" t="s">
        <v>152</v>
      </c>
      <c r="C33" s="198">
        <v>477</v>
      </c>
      <c r="D33" s="198">
        <v>309</v>
      </c>
      <c r="E33" s="191">
        <f t="shared" si="3"/>
        <v>168</v>
      </c>
      <c r="F33" s="198">
        <v>2301</v>
      </c>
      <c r="G33" s="198">
        <v>2129</v>
      </c>
      <c r="H33" s="198">
        <v>-41</v>
      </c>
      <c r="I33" s="192">
        <f t="shared" si="1"/>
        <v>131</v>
      </c>
      <c r="J33" s="192">
        <f t="shared" si="2"/>
        <v>299</v>
      </c>
    </row>
    <row r="34" spans="1:10" ht="18" customHeight="1">
      <c r="A34" s="471"/>
      <c r="B34" s="181" t="s">
        <v>315</v>
      </c>
      <c r="C34" s="197">
        <v>456</v>
      </c>
      <c r="D34" s="197">
        <v>387</v>
      </c>
      <c r="E34" s="193">
        <f t="shared" si="3"/>
        <v>69</v>
      </c>
      <c r="F34" s="197">
        <v>2667</v>
      </c>
      <c r="G34" s="197">
        <v>2100</v>
      </c>
      <c r="H34" s="197">
        <v>-175</v>
      </c>
      <c r="I34" s="194">
        <f t="shared" si="1"/>
        <v>392</v>
      </c>
      <c r="J34" s="194">
        <f t="shared" si="2"/>
        <v>461</v>
      </c>
    </row>
    <row r="35" spans="1:10" ht="18" customHeight="1">
      <c r="A35" s="472"/>
      <c r="B35" s="291" t="s">
        <v>331</v>
      </c>
      <c r="C35" s="197">
        <v>442</v>
      </c>
      <c r="D35" s="197">
        <v>387</v>
      </c>
      <c r="E35" s="193">
        <f>C35-D35</f>
        <v>55</v>
      </c>
      <c r="F35" s="197">
        <v>3073</v>
      </c>
      <c r="G35" s="197">
        <v>2431</v>
      </c>
      <c r="H35" s="197">
        <v>-15</v>
      </c>
      <c r="I35" s="194">
        <f>F35-G35+H35</f>
        <v>627</v>
      </c>
      <c r="J35" s="194">
        <f>E35+I35</f>
        <v>682</v>
      </c>
    </row>
    <row r="36" spans="1:10" ht="18" customHeight="1">
      <c r="A36" s="468" t="s">
        <v>150</v>
      </c>
      <c r="B36" s="179" t="s">
        <v>72</v>
      </c>
      <c r="C36" s="198">
        <v>711</v>
      </c>
      <c r="D36" s="198">
        <v>225</v>
      </c>
      <c r="E36" s="191">
        <f t="shared" si="3"/>
        <v>486</v>
      </c>
      <c r="F36" s="198">
        <v>3339</v>
      </c>
      <c r="G36" s="198">
        <v>3028</v>
      </c>
      <c r="H36" s="199">
        <v>3</v>
      </c>
      <c r="I36" s="191">
        <f t="shared" si="1"/>
        <v>314</v>
      </c>
      <c r="J36" s="192">
        <f t="shared" si="2"/>
        <v>800</v>
      </c>
    </row>
    <row r="37" spans="1:10" ht="18" customHeight="1">
      <c r="A37" s="471"/>
      <c r="B37" s="179" t="s">
        <v>152</v>
      </c>
      <c r="C37" s="198">
        <v>655</v>
      </c>
      <c r="D37" s="198">
        <v>272</v>
      </c>
      <c r="E37" s="191">
        <f t="shared" si="3"/>
        <v>383</v>
      </c>
      <c r="F37" s="198">
        <v>3270</v>
      </c>
      <c r="G37" s="198">
        <v>3291</v>
      </c>
      <c r="H37" s="198">
        <v>18</v>
      </c>
      <c r="I37" s="192">
        <f t="shared" si="1"/>
        <v>-3</v>
      </c>
      <c r="J37" s="192">
        <f t="shared" si="2"/>
        <v>380</v>
      </c>
    </row>
    <row r="38" spans="1:10" ht="18" customHeight="1">
      <c r="A38" s="471"/>
      <c r="B38" s="181" t="s">
        <v>315</v>
      </c>
      <c r="C38" s="197">
        <v>642</v>
      </c>
      <c r="D38" s="197">
        <v>314</v>
      </c>
      <c r="E38" s="193">
        <f t="shared" si="3"/>
        <v>328</v>
      </c>
      <c r="F38" s="197">
        <v>3713</v>
      </c>
      <c r="G38" s="197">
        <v>3353</v>
      </c>
      <c r="H38" s="197">
        <v>-53</v>
      </c>
      <c r="I38" s="194">
        <f t="shared" si="1"/>
        <v>307</v>
      </c>
      <c r="J38" s="194">
        <f t="shared" si="2"/>
        <v>635</v>
      </c>
    </row>
    <row r="39" spans="1:10" ht="18" customHeight="1">
      <c r="A39" s="472"/>
      <c r="B39" s="291" t="s">
        <v>331</v>
      </c>
      <c r="C39" s="197">
        <v>619</v>
      </c>
      <c r="D39" s="197">
        <v>340</v>
      </c>
      <c r="E39" s="193">
        <f>C39-D39</f>
        <v>279</v>
      </c>
      <c r="F39" s="197">
        <v>3485</v>
      </c>
      <c r="G39" s="197">
        <v>3356</v>
      </c>
      <c r="H39" s="197">
        <v>-89</v>
      </c>
      <c r="I39" s="194">
        <f>F39-G39+H39</f>
        <v>40</v>
      </c>
      <c r="J39" s="194">
        <f>E39+I39</f>
        <v>319</v>
      </c>
    </row>
    <row r="40" spans="1:10" ht="18" customHeight="1">
      <c r="A40" s="468" t="s">
        <v>75</v>
      </c>
      <c r="B40" s="179" t="s">
        <v>72</v>
      </c>
      <c r="C40" s="198">
        <v>390</v>
      </c>
      <c r="D40" s="198">
        <v>222</v>
      </c>
      <c r="E40" s="191">
        <f t="shared" si="3"/>
        <v>168</v>
      </c>
      <c r="F40" s="198">
        <v>1951</v>
      </c>
      <c r="G40" s="198">
        <v>1513</v>
      </c>
      <c r="H40" s="198">
        <v>-206</v>
      </c>
      <c r="I40" s="191">
        <f t="shared" si="1"/>
        <v>232</v>
      </c>
      <c r="J40" s="192">
        <f t="shared" si="2"/>
        <v>400</v>
      </c>
    </row>
    <row r="41" spans="1:10" ht="18" customHeight="1">
      <c r="A41" s="471"/>
      <c r="B41" s="179" t="s">
        <v>152</v>
      </c>
      <c r="C41" s="198">
        <v>454</v>
      </c>
      <c r="D41" s="198">
        <v>242</v>
      </c>
      <c r="E41" s="191">
        <f t="shared" si="3"/>
        <v>212</v>
      </c>
      <c r="F41" s="198">
        <v>1933</v>
      </c>
      <c r="G41" s="198">
        <v>1569</v>
      </c>
      <c r="H41" s="198">
        <v>-117</v>
      </c>
      <c r="I41" s="192">
        <f t="shared" si="1"/>
        <v>247</v>
      </c>
      <c r="J41" s="192">
        <f t="shared" si="2"/>
        <v>459</v>
      </c>
    </row>
    <row r="42" spans="1:10" ht="18" customHeight="1">
      <c r="A42" s="471"/>
      <c r="B42" s="181" t="s">
        <v>315</v>
      </c>
      <c r="C42" s="197">
        <v>410</v>
      </c>
      <c r="D42" s="197">
        <v>262</v>
      </c>
      <c r="E42" s="191">
        <f t="shared" si="3"/>
        <v>148</v>
      </c>
      <c r="F42" s="197">
        <v>1837</v>
      </c>
      <c r="G42" s="197">
        <v>1473</v>
      </c>
      <c r="H42" s="197">
        <v>-28</v>
      </c>
      <c r="I42" s="194">
        <f t="shared" si="1"/>
        <v>336</v>
      </c>
      <c r="J42" s="194">
        <f t="shared" si="2"/>
        <v>484</v>
      </c>
    </row>
    <row r="43" spans="1:10" ht="18" customHeight="1">
      <c r="A43" s="472"/>
      <c r="B43" s="291" t="s">
        <v>331</v>
      </c>
      <c r="C43" s="197">
        <v>453</v>
      </c>
      <c r="D43" s="197">
        <v>294</v>
      </c>
      <c r="E43" s="292">
        <f>C43-D43</f>
        <v>159</v>
      </c>
      <c r="F43" s="197">
        <v>2128</v>
      </c>
      <c r="G43" s="197">
        <v>1618</v>
      </c>
      <c r="H43" s="197">
        <v>-34</v>
      </c>
      <c r="I43" s="194">
        <f>F43-G43+H43</f>
        <v>476</v>
      </c>
      <c r="J43" s="194">
        <f>E43+I43</f>
        <v>635</v>
      </c>
    </row>
    <row r="44" ht="12.75">
      <c r="A44" s="182"/>
    </row>
  </sheetData>
  <sheetProtection selectLockedCells="1" selectUnlockedCells="1"/>
  <mergeCells count="15">
    <mergeCell ref="C2:E2"/>
    <mergeCell ref="F2:I2"/>
    <mergeCell ref="J2:J3"/>
    <mergeCell ref="A2:A3"/>
    <mergeCell ref="B2:B3"/>
    <mergeCell ref="A4:A7"/>
    <mergeCell ref="A12:A15"/>
    <mergeCell ref="A16:A19"/>
    <mergeCell ref="A8:A11"/>
    <mergeCell ref="A20:A23"/>
    <mergeCell ref="A40:A43"/>
    <mergeCell ref="A36:A39"/>
    <mergeCell ref="A24:A27"/>
    <mergeCell ref="A28:A31"/>
    <mergeCell ref="A32:A35"/>
  </mergeCells>
  <printOptions/>
  <pageMargins left="0.75" right="0.75" top="1" bottom="1" header="0.512" footer="0.512"/>
  <pageSetup horizontalDpi="600" verticalDpi="600" orientation="portrait" paperSize="9" scale="75" r:id="rId1"/>
  <colBreaks count="1" manualBreakCount="1">
    <brk id="10" max="29" man="1"/>
  </colBreaks>
  <ignoredErrors>
    <ignoredError sqref="H8:H9 C24:C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48" zoomScaleNormal="48" zoomScaleSheetLayoutView="80" workbookViewId="0" topLeftCell="A1">
      <selection activeCell="I1" sqref="I1:O32"/>
    </sheetView>
  </sheetViews>
  <sheetFormatPr defaultColWidth="8.796875" defaultRowHeight="18.75" customHeight="1"/>
  <cols>
    <col min="1" max="1" width="11.69921875" style="15" customWidth="1"/>
    <col min="2" max="6" width="11" style="15" customWidth="1"/>
    <col min="7" max="7" width="11" style="148" customWidth="1"/>
    <col min="8" max="15" width="11" style="15" customWidth="1"/>
    <col min="16" max="16" width="13" style="15" bestFit="1" customWidth="1"/>
    <col min="17" max="17" width="14" style="15" bestFit="1" customWidth="1"/>
    <col min="18" max="16384" width="9.09765625" style="15" customWidth="1"/>
  </cols>
  <sheetData>
    <row r="1" spans="1:15" ht="18.75" customHeight="1" thickBot="1">
      <c r="A1" s="101" t="s">
        <v>138</v>
      </c>
      <c r="B1" s="41"/>
      <c r="C1" s="4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83" t="s">
        <v>332</v>
      </c>
    </row>
    <row r="2" spans="1:15" s="23" customFormat="1" ht="30" customHeight="1">
      <c r="A2" s="42"/>
      <c r="B2" s="82" t="s">
        <v>207</v>
      </c>
      <c r="C2" s="83" t="s">
        <v>63</v>
      </c>
      <c r="D2" s="83" t="s">
        <v>208</v>
      </c>
      <c r="E2" s="83" t="s">
        <v>209</v>
      </c>
      <c r="F2" s="83" t="s">
        <v>210</v>
      </c>
      <c r="G2" s="83" t="s">
        <v>211</v>
      </c>
      <c r="H2" s="84" t="s">
        <v>212</v>
      </c>
      <c r="I2" s="214" t="s">
        <v>213</v>
      </c>
      <c r="J2" s="83" t="s">
        <v>214</v>
      </c>
      <c r="K2" s="83" t="s">
        <v>215</v>
      </c>
      <c r="L2" s="83" t="s">
        <v>216</v>
      </c>
      <c r="M2" s="86" t="s">
        <v>217</v>
      </c>
      <c r="N2" s="83" t="s">
        <v>218</v>
      </c>
      <c r="O2" s="84" t="s">
        <v>219</v>
      </c>
    </row>
    <row r="3" spans="1:17" ht="21" customHeight="1">
      <c r="A3" s="481" t="s">
        <v>0</v>
      </c>
      <c r="B3" s="486" t="s">
        <v>206</v>
      </c>
      <c r="C3" s="295">
        <v>712</v>
      </c>
      <c r="D3" s="295">
        <v>5272</v>
      </c>
      <c r="E3" s="295">
        <v>17366</v>
      </c>
      <c r="F3" s="295">
        <v>10708</v>
      </c>
      <c r="G3" s="295">
        <v>6769</v>
      </c>
      <c r="H3" s="296">
        <v>1163</v>
      </c>
      <c r="I3" s="297">
        <v>465</v>
      </c>
      <c r="J3" s="295">
        <v>806</v>
      </c>
      <c r="K3" s="295">
        <v>4606</v>
      </c>
      <c r="L3" s="295">
        <v>10102</v>
      </c>
      <c r="M3" s="295">
        <f>O3-N3-L3-K3-J3-I3-H3-G3-F3-E3-D3-C3</f>
        <v>8406</v>
      </c>
      <c r="N3" s="295">
        <v>1399</v>
      </c>
      <c r="O3" s="296">
        <v>67774</v>
      </c>
      <c r="Q3" s="34"/>
    </row>
    <row r="4" spans="1:15" ht="21" customHeight="1">
      <c r="A4" s="483"/>
      <c r="B4" s="487"/>
      <c r="C4" s="299">
        <v>7</v>
      </c>
      <c r="D4" s="300">
        <v>321</v>
      </c>
      <c r="E4" s="300">
        <v>899</v>
      </c>
      <c r="F4" s="300">
        <v>650</v>
      </c>
      <c r="G4" s="300">
        <v>185</v>
      </c>
      <c r="H4" s="301">
        <v>236</v>
      </c>
      <c r="I4" s="302">
        <v>8</v>
      </c>
      <c r="J4" s="300">
        <v>48</v>
      </c>
      <c r="K4" s="300">
        <v>170</v>
      </c>
      <c r="L4" s="300">
        <v>2821</v>
      </c>
      <c r="M4" s="300">
        <f>O4-N4-L4-K4-J4-I4-H4-G4-F4-E4-D4-C4</f>
        <v>1527</v>
      </c>
      <c r="N4" s="301">
        <v>531</v>
      </c>
      <c r="O4" s="301">
        <v>7403</v>
      </c>
    </row>
    <row r="5" spans="1:15" ht="21" customHeight="1">
      <c r="A5" s="481" t="s">
        <v>1</v>
      </c>
      <c r="B5" s="295">
        <v>708</v>
      </c>
      <c r="C5" s="486" t="s">
        <v>206</v>
      </c>
      <c r="D5" s="295">
        <v>2178</v>
      </c>
      <c r="E5" s="295">
        <v>472</v>
      </c>
      <c r="F5" s="295">
        <v>3649</v>
      </c>
      <c r="G5" s="295">
        <v>3350</v>
      </c>
      <c r="H5" s="296">
        <v>284</v>
      </c>
      <c r="I5" s="297">
        <v>2461</v>
      </c>
      <c r="J5" s="303">
        <v>38</v>
      </c>
      <c r="K5" s="295">
        <v>101</v>
      </c>
      <c r="L5" s="295">
        <v>1153</v>
      </c>
      <c r="M5" s="295">
        <f>O5-N5-L5-K5-J5-I5-H5-G5-F5-E5-D5-B5</f>
        <v>1844</v>
      </c>
      <c r="N5" s="295">
        <v>124</v>
      </c>
      <c r="O5" s="296">
        <v>16362</v>
      </c>
    </row>
    <row r="6" spans="1:15" ht="21" customHeight="1">
      <c r="A6" s="483"/>
      <c r="B6" s="300">
        <v>96</v>
      </c>
      <c r="C6" s="487"/>
      <c r="D6" s="300">
        <v>252</v>
      </c>
      <c r="E6" s="304">
        <v>99</v>
      </c>
      <c r="F6" s="300">
        <v>232</v>
      </c>
      <c r="G6" s="300">
        <v>244</v>
      </c>
      <c r="H6" s="301">
        <v>167</v>
      </c>
      <c r="I6" s="302">
        <v>155</v>
      </c>
      <c r="J6" s="299">
        <v>9</v>
      </c>
      <c r="K6" s="300">
        <v>0</v>
      </c>
      <c r="L6" s="300">
        <v>549</v>
      </c>
      <c r="M6" s="300">
        <f>O6-N6-L6-K6-J6-I6-H6-G6-F6-E6-D6-B6</f>
        <v>292</v>
      </c>
      <c r="N6" s="300">
        <v>67</v>
      </c>
      <c r="O6" s="301">
        <v>2162</v>
      </c>
    </row>
    <row r="7" spans="1:15" ht="21" customHeight="1">
      <c r="A7" s="481" t="s">
        <v>2</v>
      </c>
      <c r="B7" s="295">
        <v>1662</v>
      </c>
      <c r="C7" s="295">
        <v>1273</v>
      </c>
      <c r="D7" s="486" t="s">
        <v>206</v>
      </c>
      <c r="E7" s="295">
        <v>4044</v>
      </c>
      <c r="F7" s="295">
        <v>5922</v>
      </c>
      <c r="G7" s="295">
        <v>1114</v>
      </c>
      <c r="H7" s="296">
        <v>2480</v>
      </c>
      <c r="I7" s="297">
        <v>1994</v>
      </c>
      <c r="J7" s="295">
        <v>716</v>
      </c>
      <c r="K7" s="295">
        <v>219</v>
      </c>
      <c r="L7" s="295">
        <v>6350</v>
      </c>
      <c r="M7" s="295">
        <f>O7-N7-L7-K7-J7-I7-H7-G7-F7-E7-C7-B7</f>
        <v>7564</v>
      </c>
      <c r="N7" s="295">
        <v>623</v>
      </c>
      <c r="O7" s="296">
        <v>33961</v>
      </c>
    </row>
    <row r="8" spans="1:15" ht="21" customHeight="1">
      <c r="A8" s="483"/>
      <c r="B8" s="300">
        <v>401</v>
      </c>
      <c r="C8" s="300">
        <v>131</v>
      </c>
      <c r="D8" s="487"/>
      <c r="E8" s="300">
        <v>188</v>
      </c>
      <c r="F8" s="300">
        <v>380</v>
      </c>
      <c r="G8" s="300">
        <v>9</v>
      </c>
      <c r="H8" s="301">
        <v>679</v>
      </c>
      <c r="I8" s="302">
        <v>131</v>
      </c>
      <c r="J8" s="300">
        <v>35</v>
      </c>
      <c r="K8" s="300">
        <v>10</v>
      </c>
      <c r="L8" s="300">
        <v>1630</v>
      </c>
      <c r="M8" s="300">
        <f>O8-N8-L8-K8-J8-I8-H8-G8-F8-E8-C8-B8</f>
        <v>1263</v>
      </c>
      <c r="N8" s="300">
        <v>229</v>
      </c>
      <c r="O8" s="301">
        <v>5086</v>
      </c>
    </row>
    <row r="9" spans="1:15" ht="21" customHeight="1">
      <c r="A9" s="481" t="s">
        <v>66</v>
      </c>
      <c r="B9" s="295">
        <v>6273</v>
      </c>
      <c r="C9" s="295">
        <v>251</v>
      </c>
      <c r="D9" s="294">
        <v>4756</v>
      </c>
      <c r="E9" s="486" t="s">
        <v>206</v>
      </c>
      <c r="F9" s="295">
        <v>3598</v>
      </c>
      <c r="G9" s="295">
        <v>465</v>
      </c>
      <c r="H9" s="296">
        <v>1463</v>
      </c>
      <c r="I9" s="297">
        <v>227</v>
      </c>
      <c r="J9" s="295">
        <v>7319</v>
      </c>
      <c r="K9" s="295">
        <v>134</v>
      </c>
      <c r="L9" s="295">
        <v>8230</v>
      </c>
      <c r="M9" s="295">
        <f>O9-N9-L9-K9-J9-I9-H9-G9-F9-D9-C9</f>
        <v>12818</v>
      </c>
      <c r="N9" s="295">
        <v>1163</v>
      </c>
      <c r="O9" s="296">
        <v>40424</v>
      </c>
    </row>
    <row r="10" spans="1:15" ht="21" customHeight="1">
      <c r="A10" s="483"/>
      <c r="B10" s="300">
        <v>1163</v>
      </c>
      <c r="C10" s="300">
        <v>2</v>
      </c>
      <c r="D10" s="298">
        <v>368</v>
      </c>
      <c r="E10" s="487"/>
      <c r="F10" s="300">
        <v>211</v>
      </c>
      <c r="G10" s="300">
        <v>4</v>
      </c>
      <c r="H10" s="301">
        <v>332</v>
      </c>
      <c r="I10" s="302">
        <v>2</v>
      </c>
      <c r="J10" s="300">
        <v>529</v>
      </c>
      <c r="K10" s="304" t="s">
        <v>337</v>
      </c>
      <c r="L10" s="300">
        <v>3141</v>
      </c>
      <c r="M10" s="300">
        <f>O10-N10-L10-J10-I10-H10-G10-F10-D10-C10-B10</f>
        <v>1930</v>
      </c>
      <c r="N10" s="300">
        <v>369</v>
      </c>
      <c r="O10" s="301">
        <v>8051</v>
      </c>
    </row>
    <row r="11" spans="1:15" ht="21" customHeight="1">
      <c r="A11" s="481" t="s">
        <v>3</v>
      </c>
      <c r="B11" s="295">
        <v>6568</v>
      </c>
      <c r="C11" s="295">
        <v>1975</v>
      </c>
      <c r="D11" s="295">
        <v>8029</v>
      </c>
      <c r="E11" s="295">
        <v>5164</v>
      </c>
      <c r="F11" s="486" t="s">
        <v>206</v>
      </c>
      <c r="G11" s="295">
        <v>3844</v>
      </c>
      <c r="H11" s="296">
        <v>2111</v>
      </c>
      <c r="I11" s="297">
        <v>1329</v>
      </c>
      <c r="J11" s="295">
        <v>341</v>
      </c>
      <c r="K11" s="295">
        <v>515</v>
      </c>
      <c r="L11" s="295">
        <v>5944</v>
      </c>
      <c r="M11" s="295">
        <f>O11-N11-L11-K11-J11-I11-H11-G11-E11-D11-C11-B11</f>
        <v>3970</v>
      </c>
      <c r="N11" s="295">
        <v>618</v>
      </c>
      <c r="O11" s="296">
        <v>40408</v>
      </c>
    </row>
    <row r="12" spans="1:15" ht="21" customHeight="1">
      <c r="A12" s="483"/>
      <c r="B12" s="300">
        <v>734</v>
      </c>
      <c r="C12" s="300">
        <v>104</v>
      </c>
      <c r="D12" s="300">
        <v>521</v>
      </c>
      <c r="E12" s="300">
        <v>245</v>
      </c>
      <c r="F12" s="487"/>
      <c r="G12" s="300">
        <v>377</v>
      </c>
      <c r="H12" s="301">
        <v>408</v>
      </c>
      <c r="I12" s="302">
        <v>64</v>
      </c>
      <c r="J12" s="299">
        <v>37</v>
      </c>
      <c r="K12" s="300">
        <v>35</v>
      </c>
      <c r="L12" s="300">
        <v>1640</v>
      </c>
      <c r="M12" s="300">
        <f>O12-N12-L12-K12-J12-I12-H12-G12-E12-D12-C12-B12</f>
        <v>766</v>
      </c>
      <c r="N12" s="300">
        <v>255</v>
      </c>
      <c r="O12" s="301">
        <v>5186</v>
      </c>
    </row>
    <row r="13" spans="1:15" s="148" customFormat="1" ht="21" customHeight="1">
      <c r="A13" s="481" t="s">
        <v>4</v>
      </c>
      <c r="B13" s="295">
        <v>3888</v>
      </c>
      <c r="C13" s="295">
        <v>4658</v>
      </c>
      <c r="D13" s="295">
        <v>2162</v>
      </c>
      <c r="E13" s="295">
        <v>922</v>
      </c>
      <c r="F13" s="295">
        <v>7264</v>
      </c>
      <c r="G13" s="486" t="s">
        <v>206</v>
      </c>
      <c r="H13" s="296">
        <v>352</v>
      </c>
      <c r="I13" s="297">
        <v>939</v>
      </c>
      <c r="J13" s="295">
        <v>62</v>
      </c>
      <c r="K13" s="295">
        <v>1229</v>
      </c>
      <c r="L13" s="295">
        <v>2425</v>
      </c>
      <c r="M13" s="295">
        <f>O13-N13-L13-K13-J13-I13-H13-F13-E13-D13-C13-B13</f>
        <v>3718</v>
      </c>
      <c r="N13" s="295">
        <v>265</v>
      </c>
      <c r="O13" s="296">
        <v>27884</v>
      </c>
    </row>
    <row r="14" spans="1:15" s="148" customFormat="1" ht="21" customHeight="1">
      <c r="A14" s="483"/>
      <c r="B14" s="300">
        <v>448</v>
      </c>
      <c r="C14" s="300">
        <v>259</v>
      </c>
      <c r="D14" s="300">
        <v>197</v>
      </c>
      <c r="E14" s="300">
        <v>123</v>
      </c>
      <c r="F14" s="300">
        <v>443</v>
      </c>
      <c r="G14" s="487"/>
      <c r="H14" s="301">
        <v>51</v>
      </c>
      <c r="I14" s="302">
        <v>9</v>
      </c>
      <c r="J14" s="299">
        <v>28</v>
      </c>
      <c r="K14" s="300">
        <v>21</v>
      </c>
      <c r="L14" s="300">
        <v>1284</v>
      </c>
      <c r="M14" s="300">
        <f>O14-N14-L14-K14-J14-I14-H14-F14-E14-D14-C14-B14</f>
        <v>747</v>
      </c>
      <c r="N14" s="300">
        <v>221</v>
      </c>
      <c r="O14" s="301">
        <v>3831</v>
      </c>
    </row>
    <row r="15" spans="1:15" ht="21" customHeight="1">
      <c r="A15" s="481" t="s">
        <v>5</v>
      </c>
      <c r="B15" s="295">
        <v>1324</v>
      </c>
      <c r="C15" s="295">
        <v>337</v>
      </c>
      <c r="D15" s="295">
        <v>7064</v>
      </c>
      <c r="E15" s="295">
        <v>4200</v>
      </c>
      <c r="F15" s="295">
        <v>3985</v>
      </c>
      <c r="G15" s="295">
        <v>516</v>
      </c>
      <c r="H15" s="488" t="s">
        <v>206</v>
      </c>
      <c r="I15" s="297">
        <v>491</v>
      </c>
      <c r="J15" s="295">
        <v>373</v>
      </c>
      <c r="K15" s="295">
        <v>91</v>
      </c>
      <c r="L15" s="295">
        <v>3290</v>
      </c>
      <c r="M15" s="295">
        <f>O15-N15-L15-K15-J15-I15-G15-F15-E15-D15-C15-B15</f>
        <v>2354</v>
      </c>
      <c r="N15" s="295">
        <v>281</v>
      </c>
      <c r="O15" s="296">
        <v>24306</v>
      </c>
    </row>
    <row r="16" spans="1:20" ht="21" customHeight="1">
      <c r="A16" s="483"/>
      <c r="B16" s="300">
        <v>214</v>
      </c>
      <c r="C16" s="300">
        <v>38</v>
      </c>
      <c r="D16" s="300">
        <v>339</v>
      </c>
      <c r="E16" s="300">
        <v>227</v>
      </c>
      <c r="F16" s="300">
        <v>249</v>
      </c>
      <c r="G16" s="300">
        <v>8</v>
      </c>
      <c r="H16" s="489"/>
      <c r="I16" s="302">
        <v>36</v>
      </c>
      <c r="J16" s="299">
        <v>18</v>
      </c>
      <c r="K16" s="300">
        <v>4</v>
      </c>
      <c r="L16" s="300">
        <v>701</v>
      </c>
      <c r="M16" s="300">
        <f>O16-N16-L16-K16-J16-I16-G16-F16-E16-D16-C16-B16</f>
        <v>369</v>
      </c>
      <c r="N16" s="300">
        <v>106</v>
      </c>
      <c r="O16" s="301">
        <v>2309</v>
      </c>
      <c r="T16" s="220"/>
    </row>
    <row r="17" spans="1:15" ht="21" customHeight="1">
      <c r="A17" s="481" t="s">
        <v>6</v>
      </c>
      <c r="B17" s="295">
        <v>398</v>
      </c>
      <c r="C17" s="295">
        <v>2505</v>
      </c>
      <c r="D17" s="295">
        <v>3525</v>
      </c>
      <c r="E17" s="295">
        <v>488</v>
      </c>
      <c r="F17" s="295">
        <v>2529</v>
      </c>
      <c r="G17" s="295">
        <v>802</v>
      </c>
      <c r="H17" s="296">
        <v>309</v>
      </c>
      <c r="I17" s="491" t="s">
        <v>206</v>
      </c>
      <c r="J17" s="303">
        <v>46</v>
      </c>
      <c r="K17" s="295">
        <v>57</v>
      </c>
      <c r="L17" s="295">
        <v>921</v>
      </c>
      <c r="M17" s="295">
        <f>O17-N17-L17-K17-J17-H17-G17-F17-E17-D17-C17-B17</f>
        <v>1903</v>
      </c>
      <c r="N17" s="295">
        <v>85</v>
      </c>
      <c r="O17" s="296">
        <v>13568</v>
      </c>
    </row>
    <row r="18" spans="1:15" ht="21" customHeight="1">
      <c r="A18" s="483"/>
      <c r="B18" s="300">
        <v>54</v>
      </c>
      <c r="C18" s="300">
        <v>333</v>
      </c>
      <c r="D18" s="300">
        <v>261</v>
      </c>
      <c r="E18" s="300">
        <v>57</v>
      </c>
      <c r="F18" s="300">
        <v>176</v>
      </c>
      <c r="G18" s="300">
        <v>15</v>
      </c>
      <c r="H18" s="301">
        <v>129</v>
      </c>
      <c r="I18" s="492"/>
      <c r="J18" s="299">
        <v>3</v>
      </c>
      <c r="K18" s="299">
        <v>1</v>
      </c>
      <c r="L18" s="300">
        <v>404</v>
      </c>
      <c r="M18" s="300">
        <f>O18-N18-L18-K18-J18-H18-G18-F18-E18-D18-C18-B18</f>
        <v>192</v>
      </c>
      <c r="N18" s="300">
        <v>40</v>
      </c>
      <c r="O18" s="301">
        <v>1665</v>
      </c>
    </row>
    <row r="19" spans="1:15" ht="21" customHeight="1">
      <c r="A19" s="481" t="s">
        <v>150</v>
      </c>
      <c r="B19" s="295">
        <v>344</v>
      </c>
      <c r="C19" s="303">
        <v>31</v>
      </c>
      <c r="D19" s="295">
        <v>799</v>
      </c>
      <c r="E19" s="295">
        <v>9148</v>
      </c>
      <c r="F19" s="295">
        <v>220</v>
      </c>
      <c r="G19" s="295">
        <v>34</v>
      </c>
      <c r="H19" s="296">
        <v>147</v>
      </c>
      <c r="I19" s="305">
        <v>31</v>
      </c>
      <c r="J19" s="486" t="s">
        <v>206</v>
      </c>
      <c r="K19" s="295">
        <v>8</v>
      </c>
      <c r="L19" s="295">
        <v>3279</v>
      </c>
      <c r="M19" s="295">
        <f>O19-N19-L19-K19-I19-H19-G19-F19-E19-D19-C19-B19</f>
        <v>3045</v>
      </c>
      <c r="N19" s="295">
        <v>245</v>
      </c>
      <c r="O19" s="296">
        <v>17331</v>
      </c>
    </row>
    <row r="20" spans="1:15" ht="21" customHeight="1">
      <c r="A20" s="483"/>
      <c r="B20" s="300">
        <v>114</v>
      </c>
      <c r="C20" s="304" t="s">
        <v>341</v>
      </c>
      <c r="D20" s="300">
        <v>101</v>
      </c>
      <c r="E20" s="300">
        <v>1104</v>
      </c>
      <c r="F20" s="300">
        <v>2</v>
      </c>
      <c r="G20" s="304" t="s">
        <v>341</v>
      </c>
      <c r="H20" s="301">
        <v>25</v>
      </c>
      <c r="I20" s="306" t="s">
        <v>339</v>
      </c>
      <c r="J20" s="487"/>
      <c r="K20" s="304">
        <v>0</v>
      </c>
      <c r="L20" s="300">
        <v>1093</v>
      </c>
      <c r="M20" s="300">
        <f>O20-N20-L20-H20-F20-E20-D20-B20</f>
        <v>552</v>
      </c>
      <c r="N20" s="300">
        <v>71</v>
      </c>
      <c r="O20" s="301">
        <v>3062</v>
      </c>
    </row>
    <row r="21" spans="1:15" ht="21" customHeight="1">
      <c r="A21" s="481" t="s">
        <v>7</v>
      </c>
      <c r="B21" s="295">
        <v>3893</v>
      </c>
      <c r="C21" s="295">
        <v>104</v>
      </c>
      <c r="D21" s="295">
        <v>594</v>
      </c>
      <c r="E21" s="295">
        <v>395</v>
      </c>
      <c r="F21" s="295">
        <v>1043</v>
      </c>
      <c r="G21" s="295">
        <v>1914</v>
      </c>
      <c r="H21" s="296">
        <v>46</v>
      </c>
      <c r="I21" s="297">
        <v>54</v>
      </c>
      <c r="J21" s="295">
        <v>21</v>
      </c>
      <c r="K21" s="486" t="s">
        <v>206</v>
      </c>
      <c r="L21" s="295">
        <v>805</v>
      </c>
      <c r="M21" s="295">
        <f>O21-N21-L21-J21-I21-H21-G21-F21-E21-D21-C21-B21</f>
        <v>2295</v>
      </c>
      <c r="N21" s="295">
        <v>108</v>
      </c>
      <c r="O21" s="296">
        <v>11272</v>
      </c>
    </row>
    <row r="22" spans="1:15" ht="21" customHeight="1">
      <c r="A22" s="483"/>
      <c r="B22" s="300">
        <v>437</v>
      </c>
      <c r="C22" s="299">
        <v>1</v>
      </c>
      <c r="D22" s="300">
        <v>60</v>
      </c>
      <c r="E22" s="300">
        <v>41</v>
      </c>
      <c r="F22" s="300">
        <v>163</v>
      </c>
      <c r="G22" s="300">
        <v>6</v>
      </c>
      <c r="H22" s="301">
        <v>12</v>
      </c>
      <c r="I22" s="307">
        <v>1</v>
      </c>
      <c r="J22" s="299">
        <v>5</v>
      </c>
      <c r="K22" s="487"/>
      <c r="L22" s="300">
        <v>286</v>
      </c>
      <c r="M22" s="300">
        <f>O22-N22-L22-J22-I22-H22-G22-F22-E22-D22-C22-B22</f>
        <v>220</v>
      </c>
      <c r="N22" s="300">
        <v>39</v>
      </c>
      <c r="O22" s="301">
        <v>1271</v>
      </c>
    </row>
    <row r="23" spans="1:15" ht="21" customHeight="1">
      <c r="A23" s="481" t="s">
        <v>9</v>
      </c>
      <c r="B23" s="295">
        <v>4974</v>
      </c>
      <c r="C23" s="295">
        <v>681</v>
      </c>
      <c r="D23" s="295">
        <v>11443</v>
      </c>
      <c r="E23" s="295">
        <v>14465</v>
      </c>
      <c r="F23" s="295">
        <v>3770</v>
      </c>
      <c r="G23" s="295">
        <v>682</v>
      </c>
      <c r="H23" s="296">
        <v>1387</v>
      </c>
      <c r="I23" s="297">
        <v>598</v>
      </c>
      <c r="J23" s="295">
        <v>3766</v>
      </c>
      <c r="K23" s="295">
        <v>192</v>
      </c>
      <c r="L23" s="486" t="s">
        <v>206</v>
      </c>
      <c r="M23" s="295">
        <f>O23-N23-K23-J23-I23-H23-G23-F23-E23-D23-C23-B23</f>
        <v>126044</v>
      </c>
      <c r="N23" s="295">
        <v>20624</v>
      </c>
      <c r="O23" s="296">
        <v>188626</v>
      </c>
    </row>
    <row r="24" spans="1:15" ht="21" customHeight="1">
      <c r="A24" s="483"/>
      <c r="B24" s="300">
        <v>264</v>
      </c>
      <c r="C24" s="300">
        <v>3</v>
      </c>
      <c r="D24" s="300">
        <v>552</v>
      </c>
      <c r="E24" s="300">
        <v>1577</v>
      </c>
      <c r="F24" s="300">
        <v>84</v>
      </c>
      <c r="G24" s="300">
        <v>4</v>
      </c>
      <c r="H24" s="301">
        <v>51</v>
      </c>
      <c r="I24" s="302">
        <v>4</v>
      </c>
      <c r="J24" s="299">
        <v>339</v>
      </c>
      <c r="K24" s="300">
        <v>0</v>
      </c>
      <c r="L24" s="487"/>
      <c r="M24" s="300">
        <f>O24-N24-J24-I24-G24-H24-F24-E24-D24-C24-B24</f>
        <v>16685</v>
      </c>
      <c r="N24" s="300">
        <v>3419</v>
      </c>
      <c r="O24" s="301">
        <v>22982</v>
      </c>
    </row>
    <row r="25" spans="1:15" ht="21" customHeight="1">
      <c r="A25" s="484" t="s">
        <v>48</v>
      </c>
      <c r="B25" s="295">
        <f>B29-B27-B23-B19-B17-B15-B13-B11-B9-B7-B5-B21</f>
        <v>12839</v>
      </c>
      <c r="C25" s="295">
        <f>C29-C27-C23-C21-C19-C17-C15-C13-C11-C9-C7-C3</f>
        <v>3834</v>
      </c>
      <c r="D25" s="295">
        <f>D29-D27-D23-D21-D19-D17-D15-D13-D9-D5-D3-D11</f>
        <v>20730</v>
      </c>
      <c r="E25" s="295">
        <f>E29-E27-E23-E21-E19-E17-E15-E13-E11-E5-E7-E3</f>
        <v>23563</v>
      </c>
      <c r="F25" s="295">
        <f>F29-F27-F23-F21-F19-F17-F15-F13-F9-F7-F5-F3</f>
        <v>7418</v>
      </c>
      <c r="G25" s="295">
        <f>G29-G27-G23-G21-G19-G17-G15-G11-G9-G7-G5-G3</f>
        <v>4387</v>
      </c>
      <c r="H25" s="296">
        <f>H29-H27-H23-H21-H19-H17-H13-H11-H9-H5-H7-H3</f>
        <v>2180</v>
      </c>
      <c r="I25" s="297">
        <f>I29-I27-I23-I21-I19-I15-I13-I11-I9-I7-I5-I3</f>
        <v>2492</v>
      </c>
      <c r="J25" s="295">
        <f>J29-J27-J23-J21-J17-J15-J13-J11-J9-J7-J5-J3</f>
        <v>6771</v>
      </c>
      <c r="K25" s="295">
        <f>K29-K27-K23-K19-K17-K15-K13-K11-K9-K7-K5-K3</f>
        <v>2903</v>
      </c>
      <c r="L25" s="295">
        <f>L29-L27-L21-L19-L17-L15-L13-L11-L9-L7-L5-L3</f>
        <v>295898</v>
      </c>
      <c r="M25" s="486" t="s">
        <v>206</v>
      </c>
      <c r="N25" s="295">
        <f>N29-N3-N5-N7-N9-N11-N13-N15-N17-N19-N21-N23</f>
        <v>58638</v>
      </c>
      <c r="O25" s="296">
        <f>B25+C25+D25+E25+F25+G25+H25+I25+J25+K25+L25+N25</f>
        <v>441653</v>
      </c>
    </row>
    <row r="26" spans="1:15" ht="21" customHeight="1">
      <c r="A26" s="485"/>
      <c r="B26" s="300">
        <f>B30-B28-B24-B20-B18-B16-B14-B12-B10-B8-B6-B22</f>
        <v>1793</v>
      </c>
      <c r="C26" s="300">
        <f>C30-C24-C22-C18-C16-C14-C12-C10-C8-C4</f>
        <v>80</v>
      </c>
      <c r="D26" s="300">
        <f>D30-D28-D24-D22-D20-D18-D16-D14-D10-D6-D4-D12</f>
        <v>1894</v>
      </c>
      <c r="E26" s="300">
        <f>E30-E28-E24-E22-E20-E18-E16-E14-E12-E6-E8-E4</f>
        <v>2806</v>
      </c>
      <c r="F26" s="300">
        <f>F30-F28-F24-F22-F20-F18-F16-F14-F10-F8-F6-F4</f>
        <v>451</v>
      </c>
      <c r="G26" s="308">
        <f>G30-G28-G24-G22-G18-G16-G12-G10-G8-G6-G4</f>
        <v>79</v>
      </c>
      <c r="H26" s="301">
        <f>H30-H28-H24-H22-H20-H18-H14-H12-H10-H6-H8-H4</f>
        <v>463</v>
      </c>
      <c r="I26" s="302">
        <f>I30-I24-I22-I16-I14-I12-I10-I8-I6-I4</f>
        <v>20</v>
      </c>
      <c r="J26" s="300">
        <f>J30-J28-J24-J22-J18-J16-J14-J12-J10-J8-J6-J4</f>
        <v>574</v>
      </c>
      <c r="K26" s="300">
        <f>K30-K28-K18-K16-K14-K12-K8-K4</f>
        <v>48</v>
      </c>
      <c r="L26" s="300">
        <f>L30-L28-L22-L20-L18-L16-L14-L12-L10-L8-L6-L4</f>
        <v>48552</v>
      </c>
      <c r="M26" s="487"/>
      <c r="N26" s="300">
        <f>N30-N4-N6-N8-N10-N12-N14-N16-N18-N20-N22-N24</f>
        <v>7268</v>
      </c>
      <c r="O26" s="301">
        <f>B26+C26+D26+E26+F26+G26+H26+I26+J26+K26+L26+N26</f>
        <v>64028</v>
      </c>
    </row>
    <row r="27" spans="1:15" ht="21" customHeight="1">
      <c r="A27" s="481" t="s">
        <v>361</v>
      </c>
      <c r="B27" s="295">
        <v>1670</v>
      </c>
      <c r="C27" s="295">
        <v>182</v>
      </c>
      <c r="D27" s="295">
        <v>2141</v>
      </c>
      <c r="E27" s="295">
        <v>4187</v>
      </c>
      <c r="F27" s="295">
        <v>851</v>
      </c>
      <c r="G27" s="295">
        <v>284</v>
      </c>
      <c r="H27" s="296">
        <v>250</v>
      </c>
      <c r="I27" s="297">
        <v>129</v>
      </c>
      <c r="J27" s="295">
        <v>397</v>
      </c>
      <c r="K27" s="295">
        <v>177</v>
      </c>
      <c r="L27" s="295">
        <v>84996</v>
      </c>
      <c r="M27" s="295">
        <f>O27-B27-C27-D27-E27-F27-G27-H27-I27-J27-K27-L27</f>
        <v>72761</v>
      </c>
      <c r="N27" s="486" t="s">
        <v>206</v>
      </c>
      <c r="O27" s="296">
        <v>168025</v>
      </c>
    </row>
    <row r="28" spans="1:15" ht="21" customHeight="1">
      <c r="A28" s="483"/>
      <c r="B28" s="300">
        <v>238</v>
      </c>
      <c r="C28" s="304" t="s">
        <v>341</v>
      </c>
      <c r="D28" s="300">
        <v>127</v>
      </c>
      <c r="E28" s="300">
        <v>990</v>
      </c>
      <c r="F28" s="300">
        <v>14</v>
      </c>
      <c r="G28" s="300">
        <v>6</v>
      </c>
      <c r="H28" s="301">
        <v>37</v>
      </c>
      <c r="I28" s="306" t="s">
        <v>346</v>
      </c>
      <c r="J28" s="299">
        <v>168</v>
      </c>
      <c r="K28" s="300">
        <v>1</v>
      </c>
      <c r="L28" s="300">
        <v>20273</v>
      </c>
      <c r="M28" s="300">
        <f>O28-B28-D28-E28-F28-G28-H28-J28-K28-L28</f>
        <v>10075</v>
      </c>
      <c r="N28" s="487"/>
      <c r="O28" s="301">
        <v>31929</v>
      </c>
    </row>
    <row r="29" spans="1:17" ht="21" customHeight="1">
      <c r="A29" s="481" t="s">
        <v>10</v>
      </c>
      <c r="B29" s="295">
        <v>44541</v>
      </c>
      <c r="C29" s="295">
        <v>16543</v>
      </c>
      <c r="D29" s="295">
        <v>68693</v>
      </c>
      <c r="E29" s="295">
        <v>84414</v>
      </c>
      <c r="F29" s="295">
        <v>50957</v>
      </c>
      <c r="G29" s="295">
        <v>24161</v>
      </c>
      <c r="H29" s="296">
        <v>12172</v>
      </c>
      <c r="I29" s="297">
        <v>11210</v>
      </c>
      <c r="J29" s="295">
        <v>20656</v>
      </c>
      <c r="K29" s="295">
        <v>10232</v>
      </c>
      <c r="L29" s="295">
        <v>423393</v>
      </c>
      <c r="M29" s="295">
        <f>M3+M5+M7+M9+M11+M13+M15+M19+M21+M23+M27</f>
        <v>244819</v>
      </c>
      <c r="N29" s="295">
        <v>84173</v>
      </c>
      <c r="O29" s="488" t="s">
        <v>206</v>
      </c>
      <c r="P29" s="15">
        <f>O3+O5+O7+O9+O11+O13+O15+O17+O19+O21+O23+O25+O27</f>
        <v>1091594</v>
      </c>
      <c r="Q29" s="15">
        <f>B29+C29+D29+E29+F29+G29+H29+I29+J29+K29+L29+M29+N29</f>
        <v>1095964</v>
      </c>
    </row>
    <row r="30" spans="1:17" ht="21" customHeight="1" thickBot="1">
      <c r="A30" s="482"/>
      <c r="B30" s="309">
        <v>5956</v>
      </c>
      <c r="C30" s="309">
        <v>958</v>
      </c>
      <c r="D30" s="309">
        <v>4993</v>
      </c>
      <c r="E30" s="309">
        <v>8356</v>
      </c>
      <c r="F30" s="309">
        <v>3055</v>
      </c>
      <c r="G30" s="309">
        <v>937</v>
      </c>
      <c r="H30" s="310">
        <v>2590</v>
      </c>
      <c r="I30" s="311">
        <v>430</v>
      </c>
      <c r="J30" s="309">
        <v>1793</v>
      </c>
      <c r="K30" s="309">
        <v>290</v>
      </c>
      <c r="L30" s="309">
        <v>82374</v>
      </c>
      <c r="M30" s="308">
        <f>M4+M6+M8+M10+M12+M14+M16+M20+M22+M24+M28</f>
        <v>34426</v>
      </c>
      <c r="N30" s="309">
        <v>12615</v>
      </c>
      <c r="O30" s="490"/>
      <c r="P30" s="15">
        <f>O4+O6+O8+O10+O12+O14+O16+O18+O20+O22+O24+O26+O28</f>
        <v>158965</v>
      </c>
      <c r="Q30" s="15">
        <f>B30+C30+D30+E30+F30+G30+H30+I30+J30+K30+L30+M30+N30</f>
        <v>158773</v>
      </c>
    </row>
    <row r="31" spans="2:15" ht="21" customHeight="1">
      <c r="B31" s="212" t="s">
        <v>342</v>
      </c>
      <c r="C31" s="212"/>
      <c r="D31" s="212"/>
      <c r="E31" s="212"/>
      <c r="F31" s="212"/>
      <c r="G31" s="212"/>
      <c r="H31" s="212"/>
      <c r="I31" s="212"/>
      <c r="M31" s="186"/>
      <c r="O31" s="24"/>
    </row>
    <row r="32" spans="2:15" ht="21" customHeight="1">
      <c r="B32" s="213" t="s">
        <v>220</v>
      </c>
      <c r="C32" s="213"/>
      <c r="D32" s="213"/>
      <c r="E32" s="213"/>
      <c r="F32" s="213"/>
      <c r="G32" s="213"/>
      <c r="H32" s="213"/>
      <c r="I32" s="213"/>
      <c r="O32" s="24"/>
    </row>
    <row r="34" spans="2:3" ht="18.75" customHeight="1">
      <c r="B34" s="479">
        <f>SUM(B29:N29)</f>
        <v>1095964</v>
      </c>
      <c r="C34" s="479"/>
    </row>
    <row r="35" spans="2:3" ht="18.75" customHeight="1">
      <c r="B35" s="480">
        <f>SUM(B30:N30)</f>
        <v>158773</v>
      </c>
      <c r="C35" s="480"/>
    </row>
  </sheetData>
  <sheetProtection/>
  <mergeCells count="30">
    <mergeCell ref="N27:N28"/>
    <mergeCell ref="I17:I18"/>
    <mergeCell ref="F11:F12"/>
    <mergeCell ref="C5:C6"/>
    <mergeCell ref="B3:B4"/>
    <mergeCell ref="A13:A14"/>
    <mergeCell ref="A15:A16"/>
    <mergeCell ref="A3:A4"/>
    <mergeCell ref="A5:A6"/>
    <mergeCell ref="A7:A8"/>
    <mergeCell ref="A19:A20"/>
    <mergeCell ref="A23:A24"/>
    <mergeCell ref="G13:G14"/>
    <mergeCell ref="H15:H16"/>
    <mergeCell ref="E9:E10"/>
    <mergeCell ref="O29:O30"/>
    <mergeCell ref="J19:J20"/>
    <mergeCell ref="L23:L24"/>
    <mergeCell ref="M25:M26"/>
    <mergeCell ref="K21:K22"/>
    <mergeCell ref="B34:C34"/>
    <mergeCell ref="B35:C35"/>
    <mergeCell ref="A29:A30"/>
    <mergeCell ref="A17:A18"/>
    <mergeCell ref="A25:A26"/>
    <mergeCell ref="D7:D8"/>
    <mergeCell ref="A11:A12"/>
    <mergeCell ref="A9:A10"/>
    <mergeCell ref="A27:A28"/>
    <mergeCell ref="A21:A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zoomScale="50" zoomScaleNormal="50" zoomScaleSheetLayoutView="80" workbookViewId="0" topLeftCell="C85">
      <selection activeCell="M1" sqref="M1:W26"/>
    </sheetView>
  </sheetViews>
  <sheetFormatPr defaultColWidth="8.796875" defaultRowHeight="22.5" customHeight="1"/>
  <cols>
    <col min="1" max="7" width="10" style="15" customWidth="1"/>
    <col min="8" max="8" width="9.8984375" style="15" customWidth="1"/>
    <col min="9" max="23" width="10" style="15" customWidth="1"/>
    <col min="24" max="16384" width="9.09765625" style="15" customWidth="1"/>
  </cols>
  <sheetData>
    <row r="1" s="22" customFormat="1" ht="21.75" customHeight="1">
      <c r="A1" s="102" t="s">
        <v>221</v>
      </c>
    </row>
    <row r="2" spans="1:21" ht="21.75" customHeight="1" thickBot="1">
      <c r="A2" s="87" t="s">
        <v>222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5" t="s">
        <v>333</v>
      </c>
      <c r="T2" s="81"/>
      <c r="U2" s="183"/>
    </row>
    <row r="3" spans="1:23" s="23" customFormat="1" ht="55.5" customHeight="1">
      <c r="A3" s="42"/>
      <c r="B3" s="228" t="s">
        <v>223</v>
      </c>
      <c r="C3" s="228" t="s">
        <v>362</v>
      </c>
      <c r="D3" s="228" t="s">
        <v>224</v>
      </c>
      <c r="E3" s="228" t="s">
        <v>225</v>
      </c>
      <c r="F3" s="228" t="s">
        <v>226</v>
      </c>
      <c r="G3" s="228" t="s">
        <v>157</v>
      </c>
      <c r="H3" s="228" t="s">
        <v>158</v>
      </c>
      <c r="I3" s="227" t="s">
        <v>227</v>
      </c>
      <c r="J3" s="227" t="s">
        <v>228</v>
      </c>
      <c r="K3" s="229" t="s">
        <v>229</v>
      </c>
      <c r="L3" s="229" t="s">
        <v>230</v>
      </c>
      <c r="M3" s="230" t="s">
        <v>231</v>
      </c>
      <c r="N3" s="227" t="s">
        <v>338</v>
      </c>
      <c r="O3" s="227" t="s">
        <v>232</v>
      </c>
      <c r="P3" s="227" t="s">
        <v>233</v>
      </c>
      <c r="Q3" s="227" t="s">
        <v>234</v>
      </c>
      <c r="R3" s="227" t="s">
        <v>235</v>
      </c>
      <c r="S3" s="227" t="s">
        <v>236</v>
      </c>
      <c r="T3" s="227" t="s">
        <v>237</v>
      </c>
      <c r="U3" s="229" t="s">
        <v>238</v>
      </c>
      <c r="V3" s="231" t="s">
        <v>239</v>
      </c>
      <c r="W3" s="232" t="s">
        <v>391</v>
      </c>
    </row>
    <row r="4" spans="1:23" ht="21.75" customHeight="1">
      <c r="A4" s="43" t="s">
        <v>207</v>
      </c>
      <c r="B4" s="312">
        <v>193766</v>
      </c>
      <c r="C4" s="312">
        <v>2666</v>
      </c>
      <c r="D4" s="312">
        <v>80</v>
      </c>
      <c r="E4" s="312">
        <v>6</v>
      </c>
      <c r="F4" s="312">
        <v>56</v>
      </c>
      <c r="G4" s="312">
        <v>12523</v>
      </c>
      <c r="H4" s="312">
        <v>62647</v>
      </c>
      <c r="I4" s="312">
        <v>975</v>
      </c>
      <c r="J4" s="312">
        <v>2670</v>
      </c>
      <c r="K4" s="313">
        <v>8578</v>
      </c>
      <c r="L4" s="313">
        <v>27620</v>
      </c>
      <c r="M4" s="314">
        <v>4229</v>
      </c>
      <c r="N4" s="313">
        <v>2873</v>
      </c>
      <c r="O4" s="312">
        <v>7164</v>
      </c>
      <c r="P4" s="312">
        <v>9875</v>
      </c>
      <c r="Q4" s="312">
        <v>6037</v>
      </c>
      <c r="R4" s="312">
        <v>7733</v>
      </c>
      <c r="S4" s="312">
        <v>17694</v>
      </c>
      <c r="T4" s="312">
        <v>883</v>
      </c>
      <c r="U4" s="313">
        <v>9941</v>
      </c>
      <c r="V4" s="312">
        <v>4176</v>
      </c>
      <c r="W4" s="313">
        <f>B4-SUM(C4:V4)</f>
        <v>5340</v>
      </c>
    </row>
    <row r="5" spans="1:23" ht="21.75" customHeight="1">
      <c r="A5" s="45" t="s">
        <v>63</v>
      </c>
      <c r="B5" s="315">
        <v>38288</v>
      </c>
      <c r="C5" s="315">
        <v>1427</v>
      </c>
      <c r="D5" s="316">
        <v>1</v>
      </c>
      <c r="E5" s="315">
        <v>149</v>
      </c>
      <c r="F5" s="315">
        <v>10</v>
      </c>
      <c r="G5" s="315">
        <v>2277</v>
      </c>
      <c r="H5" s="315">
        <v>16016</v>
      </c>
      <c r="I5" s="315">
        <v>178</v>
      </c>
      <c r="J5" s="315">
        <v>256</v>
      </c>
      <c r="K5" s="317">
        <v>1559</v>
      </c>
      <c r="L5" s="317">
        <v>4622</v>
      </c>
      <c r="M5" s="318">
        <v>530</v>
      </c>
      <c r="N5" s="315">
        <v>311</v>
      </c>
      <c r="O5" s="315">
        <v>796</v>
      </c>
      <c r="P5" s="315">
        <v>1574</v>
      </c>
      <c r="Q5" s="315">
        <v>1010</v>
      </c>
      <c r="R5" s="315">
        <v>1048</v>
      </c>
      <c r="S5" s="315">
        <v>2913</v>
      </c>
      <c r="T5" s="315">
        <v>263</v>
      </c>
      <c r="U5" s="317">
        <v>1761</v>
      </c>
      <c r="V5" s="315">
        <v>663</v>
      </c>
      <c r="W5" s="317">
        <f aca="true" t="shared" si="0" ref="W5:W13">B5-SUM(C5:V5)</f>
        <v>924</v>
      </c>
    </row>
    <row r="6" spans="1:23" ht="21.75" customHeight="1">
      <c r="A6" s="45" t="s">
        <v>208</v>
      </c>
      <c r="B6" s="315">
        <v>77217</v>
      </c>
      <c r="C6" s="315">
        <v>855</v>
      </c>
      <c r="D6" s="316">
        <v>1</v>
      </c>
      <c r="E6" s="315">
        <v>2</v>
      </c>
      <c r="F6" s="315">
        <v>4</v>
      </c>
      <c r="G6" s="315">
        <v>3555</v>
      </c>
      <c r="H6" s="315">
        <v>31060</v>
      </c>
      <c r="I6" s="315">
        <v>207</v>
      </c>
      <c r="J6" s="315">
        <v>1798</v>
      </c>
      <c r="K6" s="317">
        <v>2938</v>
      </c>
      <c r="L6" s="317">
        <v>8897</v>
      </c>
      <c r="M6" s="318">
        <v>1194</v>
      </c>
      <c r="N6" s="315">
        <v>963</v>
      </c>
      <c r="O6" s="315">
        <v>2035</v>
      </c>
      <c r="P6" s="315">
        <v>4197</v>
      </c>
      <c r="Q6" s="315">
        <v>1951</v>
      </c>
      <c r="R6" s="315">
        <v>2928</v>
      </c>
      <c r="S6" s="315">
        <v>5936</v>
      </c>
      <c r="T6" s="315">
        <v>288</v>
      </c>
      <c r="U6" s="317">
        <v>3693</v>
      </c>
      <c r="V6" s="315">
        <v>1375</v>
      </c>
      <c r="W6" s="317">
        <f>B6-SUM(C6:V6)</f>
        <v>3340</v>
      </c>
    </row>
    <row r="7" spans="1:23" ht="21.75" customHeight="1">
      <c r="A7" s="45" t="s">
        <v>209</v>
      </c>
      <c r="B7" s="315">
        <v>212535</v>
      </c>
      <c r="C7" s="315">
        <v>3740</v>
      </c>
      <c r="D7" s="316">
        <v>203</v>
      </c>
      <c r="E7" s="315">
        <v>18</v>
      </c>
      <c r="F7" s="315">
        <v>65</v>
      </c>
      <c r="G7" s="315">
        <v>10627</v>
      </c>
      <c r="H7" s="315">
        <v>85340</v>
      </c>
      <c r="I7" s="315">
        <v>497</v>
      </c>
      <c r="J7" s="315">
        <v>2396</v>
      </c>
      <c r="K7" s="317">
        <v>8852</v>
      </c>
      <c r="L7" s="317">
        <v>21932</v>
      </c>
      <c r="M7" s="318">
        <v>2591</v>
      </c>
      <c r="N7" s="315">
        <v>2284</v>
      </c>
      <c r="O7" s="315">
        <v>6795</v>
      </c>
      <c r="P7" s="315">
        <v>10474</v>
      </c>
      <c r="Q7" s="315">
        <v>6313</v>
      </c>
      <c r="R7" s="315">
        <v>7340</v>
      </c>
      <c r="S7" s="315">
        <v>16936</v>
      </c>
      <c r="T7" s="315">
        <v>1364</v>
      </c>
      <c r="U7" s="317">
        <v>11578</v>
      </c>
      <c r="V7" s="315">
        <v>3654</v>
      </c>
      <c r="W7" s="317">
        <f t="shared" si="0"/>
        <v>9536</v>
      </c>
    </row>
    <row r="8" spans="1:23" ht="21.75" customHeight="1">
      <c r="A8" s="45" t="s">
        <v>210</v>
      </c>
      <c r="B8" s="315">
        <v>92479</v>
      </c>
      <c r="C8" s="315">
        <v>2230</v>
      </c>
      <c r="D8" s="315">
        <v>8</v>
      </c>
      <c r="E8" s="315">
        <v>5</v>
      </c>
      <c r="F8" s="315">
        <v>32</v>
      </c>
      <c r="G8" s="315">
        <v>4435</v>
      </c>
      <c r="H8" s="315">
        <v>33876</v>
      </c>
      <c r="I8" s="315">
        <v>284</v>
      </c>
      <c r="J8" s="315">
        <v>1289</v>
      </c>
      <c r="K8" s="317">
        <v>4126</v>
      </c>
      <c r="L8" s="317">
        <v>11043</v>
      </c>
      <c r="M8" s="318">
        <v>1518</v>
      </c>
      <c r="N8" s="315">
        <v>1104</v>
      </c>
      <c r="O8" s="315">
        <v>2832</v>
      </c>
      <c r="P8" s="315">
        <v>4493</v>
      </c>
      <c r="Q8" s="315">
        <v>2492</v>
      </c>
      <c r="R8" s="315">
        <v>3426</v>
      </c>
      <c r="S8" s="315">
        <v>7676</v>
      </c>
      <c r="T8" s="315">
        <v>672</v>
      </c>
      <c r="U8" s="317">
        <v>4383</v>
      </c>
      <c r="V8" s="315">
        <v>2005</v>
      </c>
      <c r="W8" s="317">
        <f t="shared" si="0"/>
        <v>4550</v>
      </c>
    </row>
    <row r="9" spans="1:23" ht="21.75" customHeight="1">
      <c r="A9" s="45" t="s">
        <v>211</v>
      </c>
      <c r="B9" s="315">
        <v>88617</v>
      </c>
      <c r="C9" s="315">
        <v>3708</v>
      </c>
      <c r="D9" s="315">
        <v>1</v>
      </c>
      <c r="E9" s="315">
        <v>1351</v>
      </c>
      <c r="F9" s="315">
        <v>32</v>
      </c>
      <c r="G9" s="315">
        <v>5986</v>
      </c>
      <c r="H9" s="315">
        <v>32955</v>
      </c>
      <c r="I9" s="315">
        <v>226</v>
      </c>
      <c r="J9" s="315">
        <v>521</v>
      </c>
      <c r="K9" s="317">
        <v>2874</v>
      </c>
      <c r="L9" s="317">
        <v>11683</v>
      </c>
      <c r="M9" s="318">
        <v>1320</v>
      </c>
      <c r="N9" s="315">
        <v>776</v>
      </c>
      <c r="O9" s="315">
        <v>1830</v>
      </c>
      <c r="P9" s="315">
        <v>3904</v>
      </c>
      <c r="Q9" s="315">
        <v>2755</v>
      </c>
      <c r="R9" s="315">
        <v>2761</v>
      </c>
      <c r="S9" s="315">
        <v>7894</v>
      </c>
      <c r="T9" s="315">
        <v>786</v>
      </c>
      <c r="U9" s="317">
        <v>3693</v>
      </c>
      <c r="V9" s="315">
        <v>1604</v>
      </c>
      <c r="W9" s="317">
        <f t="shared" si="0"/>
        <v>1957</v>
      </c>
    </row>
    <row r="10" spans="1:23" ht="21.75" customHeight="1">
      <c r="A10" s="45" t="s">
        <v>212</v>
      </c>
      <c r="B10" s="315">
        <v>35608</v>
      </c>
      <c r="C10" s="315">
        <v>267</v>
      </c>
      <c r="D10" s="319" t="s">
        <v>337</v>
      </c>
      <c r="E10" s="319" t="s">
        <v>337</v>
      </c>
      <c r="F10" s="315">
        <v>2</v>
      </c>
      <c r="G10" s="315">
        <v>1680</v>
      </c>
      <c r="H10" s="315">
        <v>13880</v>
      </c>
      <c r="I10" s="315">
        <v>98</v>
      </c>
      <c r="J10" s="315">
        <v>689</v>
      </c>
      <c r="K10" s="317">
        <v>1759</v>
      </c>
      <c r="L10" s="317">
        <v>4383</v>
      </c>
      <c r="M10" s="318">
        <v>605</v>
      </c>
      <c r="N10" s="315">
        <v>445</v>
      </c>
      <c r="O10" s="315">
        <v>1183</v>
      </c>
      <c r="P10" s="315">
        <v>1832</v>
      </c>
      <c r="Q10" s="315">
        <v>920</v>
      </c>
      <c r="R10" s="315">
        <v>1259</v>
      </c>
      <c r="S10" s="315">
        <v>2749</v>
      </c>
      <c r="T10" s="315">
        <v>153</v>
      </c>
      <c r="U10" s="317">
        <v>1747</v>
      </c>
      <c r="V10" s="315">
        <v>718</v>
      </c>
      <c r="W10" s="317">
        <f t="shared" si="0"/>
        <v>1239</v>
      </c>
    </row>
    <row r="11" spans="1:23" ht="21.75" customHeight="1">
      <c r="A11" s="45" t="s">
        <v>213</v>
      </c>
      <c r="B11" s="315">
        <v>23664</v>
      </c>
      <c r="C11" s="315">
        <v>223</v>
      </c>
      <c r="D11" s="319" t="s">
        <v>337</v>
      </c>
      <c r="E11" s="315">
        <v>16</v>
      </c>
      <c r="F11" s="315">
        <v>4</v>
      </c>
      <c r="G11" s="315">
        <v>1218</v>
      </c>
      <c r="H11" s="315">
        <v>10611</v>
      </c>
      <c r="I11" s="315">
        <v>41</v>
      </c>
      <c r="J11" s="315">
        <v>267</v>
      </c>
      <c r="K11" s="317">
        <v>1096</v>
      </c>
      <c r="L11" s="317">
        <v>2654</v>
      </c>
      <c r="M11" s="318">
        <v>285</v>
      </c>
      <c r="N11" s="315">
        <v>279</v>
      </c>
      <c r="O11" s="315">
        <v>452</v>
      </c>
      <c r="P11" s="315">
        <v>1043</v>
      </c>
      <c r="Q11" s="315">
        <v>629</v>
      </c>
      <c r="R11" s="315">
        <v>673</v>
      </c>
      <c r="S11" s="315">
        <v>1823</v>
      </c>
      <c r="T11" s="315">
        <v>95</v>
      </c>
      <c r="U11" s="317">
        <v>1042</v>
      </c>
      <c r="V11" s="315">
        <v>329</v>
      </c>
      <c r="W11" s="317">
        <f t="shared" si="0"/>
        <v>884</v>
      </c>
    </row>
    <row r="12" spans="1:23" ht="21.75" customHeight="1">
      <c r="A12" s="45" t="s">
        <v>214</v>
      </c>
      <c r="B12" s="315">
        <v>29930</v>
      </c>
      <c r="C12" s="315">
        <v>530</v>
      </c>
      <c r="D12" s="315">
        <v>2</v>
      </c>
      <c r="E12" s="319" t="s">
        <v>337</v>
      </c>
      <c r="F12" s="315">
        <v>1</v>
      </c>
      <c r="G12" s="315">
        <v>1480</v>
      </c>
      <c r="H12" s="315">
        <v>10607</v>
      </c>
      <c r="I12" s="315">
        <v>93</v>
      </c>
      <c r="J12" s="315">
        <v>475</v>
      </c>
      <c r="K12" s="317">
        <v>1420</v>
      </c>
      <c r="L12" s="317">
        <v>3537</v>
      </c>
      <c r="M12" s="318">
        <v>434</v>
      </c>
      <c r="N12" s="315">
        <v>419</v>
      </c>
      <c r="O12" s="315">
        <v>836</v>
      </c>
      <c r="P12" s="315">
        <v>1362</v>
      </c>
      <c r="Q12" s="315">
        <v>819</v>
      </c>
      <c r="R12" s="315">
        <v>1332</v>
      </c>
      <c r="S12" s="315">
        <v>2689</v>
      </c>
      <c r="T12" s="315">
        <v>179</v>
      </c>
      <c r="U12" s="317">
        <v>1433</v>
      </c>
      <c r="V12" s="315">
        <v>1046</v>
      </c>
      <c r="W12" s="317">
        <f t="shared" si="0"/>
        <v>1236</v>
      </c>
    </row>
    <row r="13" spans="1:23" ht="21.75" customHeight="1" thickBot="1">
      <c r="A13" s="44" t="s">
        <v>215</v>
      </c>
      <c r="B13" s="320">
        <v>20313</v>
      </c>
      <c r="C13" s="320">
        <v>747</v>
      </c>
      <c r="D13" s="320">
        <v>4</v>
      </c>
      <c r="E13" s="320">
        <v>4</v>
      </c>
      <c r="F13" s="320">
        <v>2</v>
      </c>
      <c r="G13" s="320">
        <v>1248</v>
      </c>
      <c r="H13" s="320">
        <v>7581</v>
      </c>
      <c r="I13" s="320">
        <v>105</v>
      </c>
      <c r="J13" s="320">
        <v>185</v>
      </c>
      <c r="K13" s="321">
        <v>676</v>
      </c>
      <c r="L13" s="321">
        <v>2432</v>
      </c>
      <c r="M13" s="322">
        <v>329</v>
      </c>
      <c r="N13" s="320">
        <v>194</v>
      </c>
      <c r="O13" s="320">
        <v>444</v>
      </c>
      <c r="P13" s="320">
        <v>926</v>
      </c>
      <c r="Q13" s="320">
        <v>648</v>
      </c>
      <c r="R13" s="320">
        <v>692</v>
      </c>
      <c r="S13" s="320">
        <v>1800</v>
      </c>
      <c r="T13" s="320">
        <v>171</v>
      </c>
      <c r="U13" s="321">
        <v>909</v>
      </c>
      <c r="V13" s="320">
        <v>518</v>
      </c>
      <c r="W13" s="321">
        <f t="shared" si="0"/>
        <v>698</v>
      </c>
    </row>
    <row r="14" spans="1:12" ht="21.75" customHeight="1">
      <c r="A14" s="185"/>
      <c r="B14" s="186"/>
      <c r="J14" s="33"/>
      <c r="L14" s="184"/>
    </row>
    <row r="15" spans="1:21" ht="21.75" customHeight="1" thickBot="1">
      <c r="A15" s="138" t="s">
        <v>240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5" t="s">
        <v>316</v>
      </c>
      <c r="Q15" s="141"/>
      <c r="R15" s="141"/>
      <c r="T15" s="140"/>
      <c r="U15" s="238"/>
    </row>
    <row r="16" spans="1:21" s="23" customFormat="1" ht="48">
      <c r="A16" s="142"/>
      <c r="B16" s="143" t="s">
        <v>223</v>
      </c>
      <c r="C16" s="160" t="s">
        <v>241</v>
      </c>
      <c r="D16" s="161" t="s">
        <v>156</v>
      </c>
      <c r="E16" s="161" t="s">
        <v>242</v>
      </c>
      <c r="F16" s="161" t="s">
        <v>157</v>
      </c>
      <c r="G16" s="161" t="s">
        <v>158</v>
      </c>
      <c r="H16" s="161" t="s">
        <v>227</v>
      </c>
      <c r="I16" s="160" t="s">
        <v>228</v>
      </c>
      <c r="J16" s="161" t="s">
        <v>229</v>
      </c>
      <c r="K16" s="211" t="s">
        <v>230</v>
      </c>
      <c r="L16" s="211" t="s">
        <v>231</v>
      </c>
      <c r="M16" s="215" t="s">
        <v>243</v>
      </c>
      <c r="N16" s="161" t="s">
        <v>244</v>
      </c>
      <c r="O16" s="160" t="s">
        <v>245</v>
      </c>
      <c r="P16" s="161" t="s">
        <v>246</v>
      </c>
      <c r="Q16" s="161" t="s">
        <v>247</v>
      </c>
      <c r="R16" s="161" t="s">
        <v>248</v>
      </c>
      <c r="S16" s="160" t="s">
        <v>237</v>
      </c>
      <c r="T16" s="211" t="s">
        <v>249</v>
      </c>
      <c r="U16" s="452"/>
    </row>
    <row r="17" spans="1:21" ht="21.75" customHeight="1">
      <c r="A17" s="144" t="s">
        <v>207</v>
      </c>
      <c r="B17" s="323">
        <v>14453</v>
      </c>
      <c r="C17" s="324">
        <v>31</v>
      </c>
      <c r="D17" s="325" t="s">
        <v>343</v>
      </c>
      <c r="E17" s="324">
        <v>12</v>
      </c>
      <c r="F17" s="324">
        <v>1435</v>
      </c>
      <c r="G17" s="324">
        <v>1630</v>
      </c>
      <c r="H17" s="324">
        <v>12</v>
      </c>
      <c r="I17" s="324">
        <v>102</v>
      </c>
      <c r="J17" s="326">
        <v>209</v>
      </c>
      <c r="K17" s="327">
        <v>3693</v>
      </c>
      <c r="L17" s="327">
        <v>277</v>
      </c>
      <c r="M17" s="328">
        <v>841</v>
      </c>
      <c r="N17" s="324">
        <v>618</v>
      </c>
      <c r="O17" s="324">
        <v>1752</v>
      </c>
      <c r="P17" s="326">
        <v>1252</v>
      </c>
      <c r="Q17" s="326">
        <v>549</v>
      </c>
      <c r="R17" s="326">
        <v>958</v>
      </c>
      <c r="S17" s="326">
        <v>72</v>
      </c>
      <c r="T17" s="327">
        <v>1010</v>
      </c>
      <c r="U17" s="453"/>
    </row>
    <row r="18" spans="1:21" ht="21.75" customHeight="1">
      <c r="A18" s="145" t="s">
        <v>63</v>
      </c>
      <c r="B18" s="329">
        <v>3186</v>
      </c>
      <c r="C18" s="324">
        <v>6</v>
      </c>
      <c r="D18" s="324">
        <v>1</v>
      </c>
      <c r="E18" s="324">
        <v>2</v>
      </c>
      <c r="F18" s="324">
        <v>331</v>
      </c>
      <c r="G18" s="324">
        <v>674</v>
      </c>
      <c r="H18" s="324">
        <v>9</v>
      </c>
      <c r="I18" s="324">
        <v>6</v>
      </c>
      <c r="J18" s="324">
        <v>74</v>
      </c>
      <c r="K18" s="330">
        <v>763</v>
      </c>
      <c r="L18" s="330">
        <v>49</v>
      </c>
      <c r="M18" s="328">
        <v>133</v>
      </c>
      <c r="N18" s="324">
        <v>101</v>
      </c>
      <c r="O18" s="324">
        <v>292</v>
      </c>
      <c r="P18" s="324">
        <v>232</v>
      </c>
      <c r="Q18" s="324">
        <v>102</v>
      </c>
      <c r="R18" s="324">
        <v>208</v>
      </c>
      <c r="S18" s="324">
        <v>13</v>
      </c>
      <c r="T18" s="330">
        <v>190</v>
      </c>
      <c r="U18" s="453"/>
    </row>
    <row r="19" spans="1:21" ht="21.75" customHeight="1">
      <c r="A19" s="145" t="s">
        <v>208</v>
      </c>
      <c r="B19" s="324">
        <v>5421</v>
      </c>
      <c r="C19" s="324">
        <v>5</v>
      </c>
      <c r="D19" s="325" t="s">
        <v>344</v>
      </c>
      <c r="E19" s="325" t="s">
        <v>345</v>
      </c>
      <c r="F19" s="324">
        <v>422</v>
      </c>
      <c r="G19" s="324">
        <v>698</v>
      </c>
      <c r="H19" s="324">
        <v>7</v>
      </c>
      <c r="I19" s="324">
        <v>57</v>
      </c>
      <c r="J19" s="324">
        <v>84</v>
      </c>
      <c r="K19" s="330">
        <v>1311</v>
      </c>
      <c r="L19" s="330">
        <v>81</v>
      </c>
      <c r="M19" s="328">
        <v>372</v>
      </c>
      <c r="N19" s="324">
        <v>202</v>
      </c>
      <c r="O19" s="324">
        <v>799</v>
      </c>
      <c r="P19" s="324">
        <v>468</v>
      </c>
      <c r="Q19" s="324">
        <v>207</v>
      </c>
      <c r="R19" s="324">
        <v>343</v>
      </c>
      <c r="S19" s="324">
        <v>18</v>
      </c>
      <c r="T19" s="330">
        <v>347</v>
      </c>
      <c r="U19" s="453"/>
    </row>
    <row r="20" spans="1:21" ht="21.75" customHeight="1">
      <c r="A20" s="145" t="s">
        <v>209</v>
      </c>
      <c r="B20" s="324">
        <v>13981</v>
      </c>
      <c r="C20" s="328">
        <v>70</v>
      </c>
      <c r="D20" s="324">
        <v>2</v>
      </c>
      <c r="E20" s="324">
        <v>12</v>
      </c>
      <c r="F20" s="324">
        <v>1434</v>
      </c>
      <c r="G20" s="324">
        <v>1563</v>
      </c>
      <c r="H20" s="324">
        <v>13</v>
      </c>
      <c r="I20" s="324">
        <v>101</v>
      </c>
      <c r="J20" s="324">
        <v>326</v>
      </c>
      <c r="K20" s="330">
        <v>3108</v>
      </c>
      <c r="L20" s="330">
        <v>166</v>
      </c>
      <c r="M20" s="328">
        <v>823</v>
      </c>
      <c r="N20" s="324">
        <v>510</v>
      </c>
      <c r="O20" s="324">
        <v>2081</v>
      </c>
      <c r="P20" s="324">
        <v>1280</v>
      </c>
      <c r="Q20" s="324">
        <v>540</v>
      </c>
      <c r="R20" s="324">
        <v>853</v>
      </c>
      <c r="S20" s="324">
        <v>90</v>
      </c>
      <c r="T20" s="330">
        <v>1009</v>
      </c>
      <c r="U20" s="453"/>
    </row>
    <row r="21" spans="1:21" ht="21.75" customHeight="1">
      <c r="A21" s="145" t="s">
        <v>210</v>
      </c>
      <c r="B21" s="324">
        <v>6782</v>
      </c>
      <c r="C21" s="324">
        <v>15</v>
      </c>
      <c r="D21" s="324">
        <v>1</v>
      </c>
      <c r="E21" s="324">
        <v>8</v>
      </c>
      <c r="F21" s="324">
        <v>566</v>
      </c>
      <c r="G21" s="324">
        <v>908</v>
      </c>
      <c r="H21" s="324">
        <v>8</v>
      </c>
      <c r="I21" s="324">
        <v>36</v>
      </c>
      <c r="J21" s="324">
        <v>153</v>
      </c>
      <c r="K21" s="330">
        <v>1679</v>
      </c>
      <c r="L21" s="330">
        <v>71</v>
      </c>
      <c r="M21" s="328">
        <v>505</v>
      </c>
      <c r="N21" s="324">
        <v>232</v>
      </c>
      <c r="O21" s="324">
        <v>851</v>
      </c>
      <c r="P21" s="324">
        <v>588</v>
      </c>
      <c r="Q21" s="324">
        <v>295</v>
      </c>
      <c r="R21" s="324">
        <v>453</v>
      </c>
      <c r="S21" s="324">
        <v>28</v>
      </c>
      <c r="T21" s="330">
        <v>385</v>
      </c>
      <c r="U21" s="453"/>
    </row>
    <row r="22" spans="1:21" ht="21.75" customHeight="1">
      <c r="A22" s="146" t="s">
        <v>211</v>
      </c>
      <c r="B22" s="324">
        <v>7175</v>
      </c>
      <c r="C22" s="324">
        <v>39</v>
      </c>
      <c r="D22" s="324">
        <v>16</v>
      </c>
      <c r="E22" s="324">
        <v>4</v>
      </c>
      <c r="F22" s="324">
        <v>879</v>
      </c>
      <c r="G22" s="324">
        <v>1256</v>
      </c>
      <c r="H22" s="324">
        <v>7</v>
      </c>
      <c r="I22" s="324">
        <v>16</v>
      </c>
      <c r="J22" s="324">
        <v>119</v>
      </c>
      <c r="K22" s="330">
        <v>1830</v>
      </c>
      <c r="L22" s="330">
        <v>98</v>
      </c>
      <c r="M22" s="328">
        <v>253</v>
      </c>
      <c r="N22" s="324">
        <v>220</v>
      </c>
      <c r="O22" s="324">
        <v>664</v>
      </c>
      <c r="P22" s="324">
        <v>613</v>
      </c>
      <c r="Q22" s="324">
        <v>256</v>
      </c>
      <c r="R22" s="324">
        <v>406</v>
      </c>
      <c r="S22" s="324">
        <v>52</v>
      </c>
      <c r="T22" s="330">
        <v>447</v>
      </c>
      <c r="U22" s="453"/>
    </row>
    <row r="23" spans="1:21" ht="21.75" customHeight="1">
      <c r="A23" s="145" t="s">
        <v>212</v>
      </c>
      <c r="B23" s="324">
        <v>2153</v>
      </c>
      <c r="C23" s="324">
        <v>4</v>
      </c>
      <c r="D23" s="325" t="s">
        <v>344</v>
      </c>
      <c r="E23" s="325" t="s">
        <v>345</v>
      </c>
      <c r="F23" s="329">
        <v>169</v>
      </c>
      <c r="G23" s="324">
        <v>230</v>
      </c>
      <c r="H23" s="324">
        <v>2</v>
      </c>
      <c r="I23" s="324">
        <v>15</v>
      </c>
      <c r="J23" s="324">
        <v>41</v>
      </c>
      <c r="K23" s="330">
        <v>575</v>
      </c>
      <c r="L23" s="330">
        <v>31</v>
      </c>
      <c r="M23" s="328">
        <v>172</v>
      </c>
      <c r="N23" s="324">
        <v>72</v>
      </c>
      <c r="O23" s="324">
        <v>268</v>
      </c>
      <c r="P23" s="324">
        <v>200</v>
      </c>
      <c r="Q23" s="324">
        <v>99</v>
      </c>
      <c r="R23" s="324">
        <v>138</v>
      </c>
      <c r="S23" s="324">
        <v>7</v>
      </c>
      <c r="T23" s="330">
        <v>130</v>
      </c>
      <c r="U23" s="453"/>
    </row>
    <row r="24" spans="1:21" ht="21.75" customHeight="1">
      <c r="A24" s="145" t="s">
        <v>213</v>
      </c>
      <c r="B24" s="324">
        <v>1531</v>
      </c>
      <c r="C24" s="324">
        <v>2</v>
      </c>
      <c r="D24" s="325" t="s">
        <v>344</v>
      </c>
      <c r="E24" s="324">
        <v>1</v>
      </c>
      <c r="F24" s="329">
        <v>145</v>
      </c>
      <c r="G24" s="324">
        <v>333</v>
      </c>
      <c r="H24" s="325" t="s">
        <v>337</v>
      </c>
      <c r="I24" s="324">
        <v>3</v>
      </c>
      <c r="J24" s="324">
        <v>28</v>
      </c>
      <c r="K24" s="330">
        <v>354</v>
      </c>
      <c r="L24" s="330">
        <v>24</v>
      </c>
      <c r="M24" s="328">
        <v>82</v>
      </c>
      <c r="N24" s="324">
        <v>42</v>
      </c>
      <c r="O24" s="324">
        <v>144</v>
      </c>
      <c r="P24" s="324">
        <v>134</v>
      </c>
      <c r="Q24" s="324">
        <v>65</v>
      </c>
      <c r="R24" s="324">
        <v>94</v>
      </c>
      <c r="S24" s="324">
        <v>6</v>
      </c>
      <c r="T24" s="330">
        <v>74</v>
      </c>
      <c r="U24" s="453"/>
    </row>
    <row r="25" spans="1:21" ht="21.75" customHeight="1">
      <c r="A25" s="145" t="s">
        <v>214</v>
      </c>
      <c r="B25" s="324">
        <v>1896</v>
      </c>
      <c r="C25" s="324">
        <v>7</v>
      </c>
      <c r="D25" s="324">
        <v>1</v>
      </c>
      <c r="E25" s="325" t="s">
        <v>345</v>
      </c>
      <c r="F25" s="324">
        <v>181</v>
      </c>
      <c r="G25" s="324">
        <v>325</v>
      </c>
      <c r="H25" s="325" t="s">
        <v>344</v>
      </c>
      <c r="I25" s="324">
        <v>2</v>
      </c>
      <c r="J25" s="324">
        <v>54</v>
      </c>
      <c r="K25" s="330">
        <v>408</v>
      </c>
      <c r="L25" s="330">
        <v>14</v>
      </c>
      <c r="M25" s="328">
        <v>149</v>
      </c>
      <c r="N25" s="324">
        <v>53</v>
      </c>
      <c r="O25" s="324">
        <v>215</v>
      </c>
      <c r="P25" s="324">
        <v>142</v>
      </c>
      <c r="Q25" s="324">
        <v>75</v>
      </c>
      <c r="R25" s="324">
        <v>136</v>
      </c>
      <c r="S25" s="324">
        <v>7</v>
      </c>
      <c r="T25" s="330">
        <v>127</v>
      </c>
      <c r="U25" s="453"/>
    </row>
    <row r="26" spans="1:21" ht="21.75" customHeight="1" thickBot="1">
      <c r="A26" s="147" t="s">
        <v>215</v>
      </c>
      <c r="B26" s="331">
        <v>1217</v>
      </c>
      <c r="C26" s="331">
        <v>7</v>
      </c>
      <c r="D26" s="332" t="s">
        <v>344</v>
      </c>
      <c r="E26" s="332" t="s">
        <v>345</v>
      </c>
      <c r="F26" s="331">
        <v>150</v>
      </c>
      <c r="G26" s="331">
        <v>188</v>
      </c>
      <c r="H26" s="331">
        <v>3</v>
      </c>
      <c r="I26" s="331">
        <v>4</v>
      </c>
      <c r="J26" s="331">
        <v>25</v>
      </c>
      <c r="K26" s="333">
        <v>267</v>
      </c>
      <c r="L26" s="333">
        <v>11</v>
      </c>
      <c r="M26" s="334">
        <v>55</v>
      </c>
      <c r="N26" s="331">
        <v>37</v>
      </c>
      <c r="O26" s="331">
        <v>149</v>
      </c>
      <c r="P26" s="331">
        <v>119</v>
      </c>
      <c r="Q26" s="331">
        <v>47</v>
      </c>
      <c r="R26" s="331">
        <v>76</v>
      </c>
      <c r="S26" s="331">
        <v>12</v>
      </c>
      <c r="T26" s="333">
        <v>67</v>
      </c>
      <c r="U26" s="45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="40" zoomScaleNormal="40" zoomScaleSheetLayoutView="50" workbookViewId="0" topLeftCell="A1">
      <selection activeCell="Q33" sqref="Q33:R34"/>
    </sheetView>
  </sheetViews>
  <sheetFormatPr defaultColWidth="8.796875" defaultRowHeight="22.5" customHeight="1"/>
  <cols>
    <col min="1" max="1" width="12.69921875" style="13" customWidth="1"/>
    <col min="2" max="2" width="17.3984375" style="13" customWidth="1"/>
    <col min="3" max="11" width="12.69921875" style="13" customWidth="1"/>
    <col min="12" max="12" width="17.3984375" style="13" bestFit="1" customWidth="1"/>
    <col min="13" max="15" width="12.69921875" style="13" customWidth="1"/>
    <col min="16" max="16" width="10.69921875" style="13" bestFit="1" customWidth="1"/>
    <col min="17" max="18" width="9.09765625" style="13" customWidth="1"/>
    <col min="19" max="19" width="10.69921875" style="13" bestFit="1" customWidth="1"/>
    <col min="20" max="20" width="11.8984375" style="13" bestFit="1" customWidth="1"/>
    <col min="21" max="21" width="9.09765625" style="13" customWidth="1"/>
    <col min="22" max="22" width="10.69921875" style="13" bestFit="1" customWidth="1"/>
    <col min="23" max="16384" width="9.09765625" style="13" customWidth="1"/>
  </cols>
  <sheetData>
    <row r="1" spans="1:14" ht="22.5" customHeight="1" thickBot="1">
      <c r="A1" s="12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18" t="s">
        <v>364</v>
      </c>
    </row>
    <row r="2" spans="1:14" s="12" customFormat="1" ht="24.75" customHeight="1">
      <c r="A2" s="47"/>
      <c r="B2" s="89" t="s">
        <v>251</v>
      </c>
      <c r="C2" s="89" t="s">
        <v>252</v>
      </c>
      <c r="D2" s="89" t="s">
        <v>253</v>
      </c>
      <c r="E2" s="89" t="s">
        <v>254</v>
      </c>
      <c r="F2" s="89" t="s">
        <v>255</v>
      </c>
      <c r="G2" s="90" t="s">
        <v>256</v>
      </c>
      <c r="H2" s="91" t="s">
        <v>257</v>
      </c>
      <c r="I2" s="92" t="s">
        <v>258</v>
      </c>
      <c r="J2" s="92" t="s">
        <v>259</v>
      </c>
      <c r="K2" s="92" t="s">
        <v>260</v>
      </c>
      <c r="L2" s="92" t="s">
        <v>261</v>
      </c>
      <c r="M2" s="90" t="s">
        <v>262</v>
      </c>
      <c r="N2" s="201" t="s">
        <v>263</v>
      </c>
    </row>
    <row r="3" spans="1:14" ht="22.5" customHeight="1">
      <c r="A3" s="57" t="s">
        <v>207</v>
      </c>
      <c r="B3" s="335">
        <v>205744008</v>
      </c>
      <c r="C3" s="335">
        <v>3451704</v>
      </c>
      <c r="D3" s="335">
        <v>2589625</v>
      </c>
      <c r="E3" s="335">
        <v>6831414</v>
      </c>
      <c r="F3" s="335">
        <v>986310</v>
      </c>
      <c r="G3" s="336">
        <v>480622</v>
      </c>
      <c r="H3" s="337">
        <v>541886</v>
      </c>
      <c r="I3" s="335">
        <v>435453</v>
      </c>
      <c r="J3" s="335">
        <v>1969172</v>
      </c>
      <c r="K3" s="335">
        <v>132188</v>
      </c>
      <c r="L3" s="335">
        <v>5227853</v>
      </c>
      <c r="M3" s="335" t="s">
        <v>347</v>
      </c>
      <c r="N3" s="338" t="s">
        <v>337</v>
      </c>
    </row>
    <row r="4" spans="1:14" ht="22.5" customHeight="1">
      <c r="A4" s="46" t="s">
        <v>63</v>
      </c>
      <c r="B4" s="335">
        <v>80025243</v>
      </c>
      <c r="C4" s="335">
        <v>9553262</v>
      </c>
      <c r="D4" s="335">
        <v>2333144</v>
      </c>
      <c r="E4" s="335">
        <v>87518</v>
      </c>
      <c r="F4" s="335" t="s">
        <v>347</v>
      </c>
      <c r="G4" s="336">
        <v>24900</v>
      </c>
      <c r="H4" s="337">
        <v>350020</v>
      </c>
      <c r="I4" s="335" t="s">
        <v>347</v>
      </c>
      <c r="J4" s="335" t="s">
        <v>347</v>
      </c>
      <c r="K4" s="335" t="s">
        <v>365</v>
      </c>
      <c r="L4" s="335">
        <v>1157211</v>
      </c>
      <c r="M4" s="335">
        <v>292086</v>
      </c>
      <c r="N4" s="336" t="s">
        <v>347</v>
      </c>
    </row>
    <row r="5" spans="1:14" ht="22.5" customHeight="1">
      <c r="A5" s="46" t="s">
        <v>208</v>
      </c>
      <c r="B5" s="335">
        <v>161389701</v>
      </c>
      <c r="C5" s="335">
        <v>3082595</v>
      </c>
      <c r="D5" s="335" t="s">
        <v>346</v>
      </c>
      <c r="E5" s="335">
        <v>88451</v>
      </c>
      <c r="F5" s="335" t="s">
        <v>365</v>
      </c>
      <c r="G5" s="336">
        <v>173797</v>
      </c>
      <c r="H5" s="337">
        <v>401735</v>
      </c>
      <c r="I5" s="335">
        <v>1777142</v>
      </c>
      <c r="J5" s="335">
        <v>1429970</v>
      </c>
      <c r="K5" s="335" t="s">
        <v>347</v>
      </c>
      <c r="L5" s="335">
        <v>4420614</v>
      </c>
      <c r="M5" s="335">
        <v>189944</v>
      </c>
      <c r="N5" s="336" t="s">
        <v>346</v>
      </c>
    </row>
    <row r="6" spans="1:14" ht="22.5" customHeight="1">
      <c r="A6" s="46" t="s">
        <v>209</v>
      </c>
      <c r="B6" s="335">
        <v>1416663202</v>
      </c>
      <c r="C6" s="335">
        <v>4781357</v>
      </c>
      <c r="D6" s="335">
        <v>67870</v>
      </c>
      <c r="E6" s="335">
        <v>2868261</v>
      </c>
      <c r="F6" s="335">
        <v>460872</v>
      </c>
      <c r="G6" s="336">
        <v>71941</v>
      </c>
      <c r="H6" s="337">
        <v>351276</v>
      </c>
      <c r="I6" s="335">
        <v>616622</v>
      </c>
      <c r="J6" s="335">
        <v>656255</v>
      </c>
      <c r="K6" s="335">
        <v>782662</v>
      </c>
      <c r="L6" s="335">
        <v>13636240</v>
      </c>
      <c r="M6" s="335">
        <v>8019902</v>
      </c>
      <c r="N6" s="336">
        <v>9659</v>
      </c>
    </row>
    <row r="7" spans="1:14" ht="22.5" customHeight="1">
      <c r="A7" s="46" t="s">
        <v>210</v>
      </c>
      <c r="B7" s="335">
        <v>208178313</v>
      </c>
      <c r="C7" s="335">
        <v>16284545</v>
      </c>
      <c r="D7" s="335">
        <v>191679</v>
      </c>
      <c r="E7" s="335">
        <v>952081</v>
      </c>
      <c r="F7" s="335" t="s">
        <v>347</v>
      </c>
      <c r="G7" s="336">
        <v>628106</v>
      </c>
      <c r="H7" s="337">
        <v>2424143</v>
      </c>
      <c r="I7" s="335">
        <v>539032</v>
      </c>
      <c r="J7" s="335">
        <v>264667</v>
      </c>
      <c r="K7" s="335" t="s">
        <v>346</v>
      </c>
      <c r="L7" s="335">
        <v>8961611</v>
      </c>
      <c r="M7" s="335">
        <v>238679</v>
      </c>
      <c r="N7" s="336" t="s">
        <v>346</v>
      </c>
    </row>
    <row r="8" spans="1:14" ht="22.5" customHeight="1">
      <c r="A8" s="151" t="s">
        <v>211</v>
      </c>
      <c r="B8" s="335">
        <v>145592650</v>
      </c>
      <c r="C8" s="335">
        <v>2064624</v>
      </c>
      <c r="D8" s="335">
        <v>880907</v>
      </c>
      <c r="E8" s="335">
        <v>1805052</v>
      </c>
      <c r="F8" s="335">
        <v>73455</v>
      </c>
      <c r="G8" s="336">
        <v>46272</v>
      </c>
      <c r="H8" s="337">
        <v>298926</v>
      </c>
      <c r="I8" s="335">
        <v>439984</v>
      </c>
      <c r="J8" s="335" t="s">
        <v>346</v>
      </c>
      <c r="K8" s="335" t="s">
        <v>347</v>
      </c>
      <c r="L8" s="335">
        <v>3347563</v>
      </c>
      <c r="M8" s="335" t="s">
        <v>337</v>
      </c>
      <c r="N8" s="336" t="s">
        <v>346</v>
      </c>
    </row>
    <row r="9" spans="1:14" ht="22.5" customHeight="1">
      <c r="A9" s="151" t="s">
        <v>212</v>
      </c>
      <c r="B9" s="335">
        <v>11715070</v>
      </c>
      <c r="C9" s="335">
        <v>411341</v>
      </c>
      <c r="D9" s="339" t="s">
        <v>346</v>
      </c>
      <c r="E9" s="335" t="s">
        <v>347</v>
      </c>
      <c r="F9" s="335" t="s">
        <v>346</v>
      </c>
      <c r="G9" s="336">
        <v>112217</v>
      </c>
      <c r="H9" s="340" t="s">
        <v>346</v>
      </c>
      <c r="I9" s="335">
        <v>649122</v>
      </c>
      <c r="J9" s="335">
        <v>1115714</v>
      </c>
      <c r="K9" s="335" t="s">
        <v>347</v>
      </c>
      <c r="L9" s="335" t="s">
        <v>347</v>
      </c>
      <c r="M9" s="335" t="s">
        <v>347</v>
      </c>
      <c r="N9" s="341" t="s">
        <v>346</v>
      </c>
    </row>
    <row r="10" spans="1:14" ht="22.5" customHeight="1">
      <c r="A10" s="151" t="s">
        <v>213</v>
      </c>
      <c r="B10" s="335">
        <v>52114635</v>
      </c>
      <c r="C10" s="335">
        <v>550429</v>
      </c>
      <c r="D10" s="335" t="s">
        <v>365</v>
      </c>
      <c r="E10" s="335" t="s">
        <v>347</v>
      </c>
      <c r="F10" s="335" t="s">
        <v>347</v>
      </c>
      <c r="G10" s="336">
        <v>333260</v>
      </c>
      <c r="H10" s="337" t="s">
        <v>346</v>
      </c>
      <c r="I10" s="335" t="s">
        <v>347</v>
      </c>
      <c r="J10" s="335" t="s">
        <v>365</v>
      </c>
      <c r="K10" s="335" t="s">
        <v>347</v>
      </c>
      <c r="L10" s="335">
        <v>1527118</v>
      </c>
      <c r="M10" s="335">
        <v>897977</v>
      </c>
      <c r="N10" s="336" t="s">
        <v>346</v>
      </c>
    </row>
    <row r="11" spans="1:14" ht="22.5" customHeight="1">
      <c r="A11" s="151" t="s">
        <v>214</v>
      </c>
      <c r="B11" s="335">
        <v>96168168</v>
      </c>
      <c r="C11" s="335">
        <v>1318383</v>
      </c>
      <c r="D11" s="335" t="s">
        <v>347</v>
      </c>
      <c r="E11" s="335" t="s">
        <v>347</v>
      </c>
      <c r="F11" s="335" t="s">
        <v>347</v>
      </c>
      <c r="G11" s="336" t="s">
        <v>346</v>
      </c>
      <c r="H11" s="337">
        <v>1509447</v>
      </c>
      <c r="I11" s="335">
        <v>82348</v>
      </c>
      <c r="J11" s="335">
        <v>7027641</v>
      </c>
      <c r="K11" s="335" t="s">
        <v>347</v>
      </c>
      <c r="L11" s="335">
        <v>3629612</v>
      </c>
      <c r="M11" s="335" t="s">
        <v>347</v>
      </c>
      <c r="N11" s="336" t="s">
        <v>346</v>
      </c>
    </row>
    <row r="12" spans="1:14" ht="22.5" customHeight="1" thickBot="1">
      <c r="A12" s="152" t="s">
        <v>215</v>
      </c>
      <c r="B12" s="342">
        <v>158274297</v>
      </c>
      <c r="C12" s="342">
        <v>26151</v>
      </c>
      <c r="D12" s="342" t="s">
        <v>367</v>
      </c>
      <c r="E12" s="342">
        <v>33575</v>
      </c>
      <c r="F12" s="342" t="s">
        <v>346</v>
      </c>
      <c r="G12" s="343">
        <v>1523271</v>
      </c>
      <c r="H12" s="344" t="s">
        <v>347</v>
      </c>
      <c r="I12" s="342">
        <v>125906</v>
      </c>
      <c r="J12" s="342">
        <v>6621109</v>
      </c>
      <c r="K12" s="342" t="s">
        <v>347</v>
      </c>
      <c r="L12" s="342">
        <v>1313084</v>
      </c>
      <c r="M12" s="342" t="s">
        <v>347</v>
      </c>
      <c r="N12" s="343" t="s">
        <v>346</v>
      </c>
    </row>
    <row r="13" spans="2:14" ht="16.5" customHeight="1">
      <c r="B13" s="153"/>
      <c r="C13" s="153"/>
      <c r="D13" s="153"/>
      <c r="E13" s="153"/>
      <c r="F13" s="153"/>
      <c r="G13" s="154"/>
      <c r="H13" s="33"/>
      <c r="I13" s="154"/>
      <c r="J13" s="153"/>
      <c r="K13" s="153"/>
      <c r="L13" s="153"/>
      <c r="M13" s="153"/>
      <c r="N13" s="153"/>
    </row>
    <row r="14" spans="2:14" ht="5.25" customHeight="1" thickBot="1">
      <c r="B14" s="153"/>
      <c r="C14" s="153"/>
      <c r="D14" s="153"/>
      <c r="E14" s="153"/>
      <c r="F14" s="153"/>
      <c r="G14" s="154"/>
      <c r="H14" s="153"/>
      <c r="I14" s="153"/>
      <c r="J14" s="153"/>
      <c r="K14" s="153"/>
      <c r="L14" s="153"/>
      <c r="M14" s="155"/>
      <c r="N14" s="153"/>
    </row>
    <row r="15" spans="1:14" s="12" customFormat="1" ht="25.5" customHeight="1">
      <c r="A15" s="156"/>
      <c r="B15" s="234" t="s">
        <v>264</v>
      </c>
      <c r="C15" s="233" t="s">
        <v>265</v>
      </c>
      <c r="D15" s="234" t="s">
        <v>266</v>
      </c>
      <c r="E15" s="234" t="s">
        <v>267</v>
      </c>
      <c r="F15" s="234" t="s">
        <v>268</v>
      </c>
      <c r="G15" s="235" t="s">
        <v>269</v>
      </c>
      <c r="H15" s="236" t="s">
        <v>270</v>
      </c>
      <c r="I15" s="233" t="s">
        <v>271</v>
      </c>
      <c r="J15" s="236" t="s">
        <v>272</v>
      </c>
      <c r="K15" s="233" t="s">
        <v>273</v>
      </c>
      <c r="L15" s="234" t="s">
        <v>274</v>
      </c>
      <c r="M15" s="237" t="s">
        <v>275</v>
      </c>
      <c r="N15" s="157"/>
    </row>
    <row r="16" spans="1:14" ht="22.5" customHeight="1">
      <c r="A16" s="158" t="s">
        <v>207</v>
      </c>
      <c r="B16" s="335">
        <v>1556496</v>
      </c>
      <c r="C16" s="335">
        <v>2032735</v>
      </c>
      <c r="D16" s="335">
        <v>809817</v>
      </c>
      <c r="E16" s="335">
        <v>2210948</v>
      </c>
      <c r="F16" s="335">
        <v>6182336</v>
      </c>
      <c r="G16" s="336">
        <v>29070390</v>
      </c>
      <c r="H16" s="337">
        <v>3451905</v>
      </c>
      <c r="I16" s="335" t="s">
        <v>347</v>
      </c>
      <c r="J16" s="335">
        <v>10890966</v>
      </c>
      <c r="K16" s="335">
        <v>199059</v>
      </c>
      <c r="L16" s="335">
        <v>125277106</v>
      </c>
      <c r="M16" s="336">
        <v>1311778</v>
      </c>
      <c r="N16" s="154"/>
    </row>
    <row r="17" spans="1:14" ht="22.5" customHeight="1">
      <c r="A17" s="151" t="s">
        <v>63</v>
      </c>
      <c r="B17" s="335">
        <v>1520629</v>
      </c>
      <c r="C17" s="335">
        <v>8090130</v>
      </c>
      <c r="D17" s="335">
        <v>2569957</v>
      </c>
      <c r="E17" s="335">
        <v>2330900</v>
      </c>
      <c r="F17" s="335">
        <v>205648</v>
      </c>
      <c r="G17" s="336">
        <v>1420079</v>
      </c>
      <c r="H17" s="337">
        <v>235272</v>
      </c>
      <c r="I17" s="335" t="s">
        <v>337</v>
      </c>
      <c r="J17" s="335">
        <v>544459</v>
      </c>
      <c r="K17" s="335" t="s">
        <v>346</v>
      </c>
      <c r="L17" s="335">
        <v>48569453</v>
      </c>
      <c r="M17" s="336">
        <v>190815</v>
      </c>
      <c r="N17" s="154"/>
    </row>
    <row r="18" spans="1:14" ht="22.5" customHeight="1">
      <c r="A18" s="151" t="s">
        <v>208</v>
      </c>
      <c r="B18" s="335" t="s">
        <v>347</v>
      </c>
      <c r="C18" s="335">
        <v>3662902</v>
      </c>
      <c r="D18" s="335">
        <v>971705</v>
      </c>
      <c r="E18" s="335">
        <v>7414838</v>
      </c>
      <c r="F18" s="335">
        <v>22584737</v>
      </c>
      <c r="G18" s="336">
        <v>16110420</v>
      </c>
      <c r="H18" s="337" t="s">
        <v>347</v>
      </c>
      <c r="I18" s="335" t="s">
        <v>346</v>
      </c>
      <c r="J18" s="335">
        <v>1303877</v>
      </c>
      <c r="K18" s="335" t="s">
        <v>346</v>
      </c>
      <c r="L18" s="335">
        <v>96602330</v>
      </c>
      <c r="M18" s="336">
        <v>150243</v>
      </c>
      <c r="N18" s="154"/>
    </row>
    <row r="19" spans="1:14" ht="22.5" customHeight="1">
      <c r="A19" s="151" t="s">
        <v>209</v>
      </c>
      <c r="B19" s="335">
        <v>3221965</v>
      </c>
      <c r="C19" s="335">
        <v>3032841</v>
      </c>
      <c r="D19" s="335">
        <v>2791300</v>
      </c>
      <c r="E19" s="335">
        <v>9171921</v>
      </c>
      <c r="F19" s="335">
        <v>3199668</v>
      </c>
      <c r="G19" s="336">
        <v>14952687</v>
      </c>
      <c r="H19" s="337">
        <v>826072</v>
      </c>
      <c r="I19" s="335">
        <v>1870123</v>
      </c>
      <c r="J19" s="335">
        <v>3467133</v>
      </c>
      <c r="K19" s="335">
        <v>2844839</v>
      </c>
      <c r="L19" s="335">
        <v>1332815070</v>
      </c>
      <c r="M19" s="336">
        <v>6146666</v>
      </c>
      <c r="N19" s="154"/>
    </row>
    <row r="20" spans="1:14" ht="22.5" customHeight="1">
      <c r="A20" s="151" t="s">
        <v>210</v>
      </c>
      <c r="B20" s="335">
        <v>572883</v>
      </c>
      <c r="C20" s="335">
        <v>3902349</v>
      </c>
      <c r="D20" s="335">
        <v>690386</v>
      </c>
      <c r="E20" s="335">
        <v>1925542</v>
      </c>
      <c r="F20" s="335">
        <v>6935121</v>
      </c>
      <c r="G20" s="336">
        <v>4331150</v>
      </c>
      <c r="H20" s="337">
        <v>90929</v>
      </c>
      <c r="I20" s="335">
        <v>321192</v>
      </c>
      <c r="J20" s="335">
        <v>38335814</v>
      </c>
      <c r="K20" s="335" t="s">
        <v>347</v>
      </c>
      <c r="L20" s="335">
        <v>120328050</v>
      </c>
      <c r="M20" s="336">
        <v>152040</v>
      </c>
      <c r="N20" s="154"/>
    </row>
    <row r="21" spans="1:14" ht="22.5" customHeight="1">
      <c r="A21" s="151" t="s">
        <v>211</v>
      </c>
      <c r="B21" s="335">
        <v>1017185</v>
      </c>
      <c r="C21" s="335">
        <v>3944285</v>
      </c>
      <c r="D21" s="335">
        <v>3016199</v>
      </c>
      <c r="E21" s="335">
        <v>3709694</v>
      </c>
      <c r="F21" s="335">
        <v>385139</v>
      </c>
      <c r="G21" s="336">
        <v>3444708</v>
      </c>
      <c r="H21" s="337" t="s">
        <v>347</v>
      </c>
      <c r="I21" s="335" t="s">
        <v>346</v>
      </c>
      <c r="J21" s="335">
        <v>1859010</v>
      </c>
      <c r="K21" s="335" t="s">
        <v>346</v>
      </c>
      <c r="L21" s="335">
        <v>118513813</v>
      </c>
      <c r="M21" s="336">
        <v>250363</v>
      </c>
      <c r="N21" s="154"/>
    </row>
    <row r="22" spans="1:14" ht="22.5" customHeight="1">
      <c r="A22" s="151" t="s">
        <v>212</v>
      </c>
      <c r="B22" s="335" t="s">
        <v>347</v>
      </c>
      <c r="C22" s="335">
        <v>219078</v>
      </c>
      <c r="D22" s="335" t="s">
        <v>348</v>
      </c>
      <c r="E22" s="335">
        <v>1653439</v>
      </c>
      <c r="F22" s="335" t="s">
        <v>347</v>
      </c>
      <c r="G22" s="336">
        <v>1122757</v>
      </c>
      <c r="H22" s="337">
        <v>184134</v>
      </c>
      <c r="I22" s="335" t="s">
        <v>346</v>
      </c>
      <c r="J22" s="335">
        <v>249083</v>
      </c>
      <c r="K22" s="339" t="s">
        <v>346</v>
      </c>
      <c r="L22" s="335">
        <v>4605752</v>
      </c>
      <c r="M22" s="336">
        <v>26097</v>
      </c>
      <c r="N22" s="154"/>
    </row>
    <row r="23" spans="1:14" ht="22.5" customHeight="1">
      <c r="A23" s="151" t="s">
        <v>213</v>
      </c>
      <c r="B23" s="335">
        <v>2317874</v>
      </c>
      <c r="C23" s="335">
        <v>861176</v>
      </c>
      <c r="D23" s="335" t="s">
        <v>347</v>
      </c>
      <c r="E23" s="335">
        <v>823679</v>
      </c>
      <c r="F23" s="335" t="s">
        <v>347</v>
      </c>
      <c r="G23" s="336">
        <v>1788593</v>
      </c>
      <c r="H23" s="337" t="s">
        <v>347</v>
      </c>
      <c r="I23" s="335" t="s">
        <v>346</v>
      </c>
      <c r="J23" s="335">
        <v>142404</v>
      </c>
      <c r="K23" s="335" t="s">
        <v>366</v>
      </c>
      <c r="L23" s="335">
        <v>41320322</v>
      </c>
      <c r="M23" s="336">
        <v>106013</v>
      </c>
      <c r="N23" s="154"/>
    </row>
    <row r="24" spans="1:14" ht="22.5" customHeight="1">
      <c r="A24" s="151" t="s">
        <v>214</v>
      </c>
      <c r="B24" s="335">
        <v>2048381</v>
      </c>
      <c r="C24" s="335">
        <v>6228325</v>
      </c>
      <c r="D24" s="335">
        <v>1381112</v>
      </c>
      <c r="E24" s="335">
        <v>4904833</v>
      </c>
      <c r="F24" s="335">
        <v>931877</v>
      </c>
      <c r="G24" s="336">
        <v>1113907</v>
      </c>
      <c r="H24" s="337">
        <v>2669866</v>
      </c>
      <c r="I24" s="335" t="s">
        <v>347</v>
      </c>
      <c r="J24" s="335">
        <v>159908</v>
      </c>
      <c r="K24" s="335" t="s">
        <v>347</v>
      </c>
      <c r="L24" s="335">
        <v>62505833</v>
      </c>
      <c r="M24" s="336">
        <v>60982</v>
      </c>
      <c r="N24" s="154"/>
    </row>
    <row r="25" spans="1:14" ht="22.5" customHeight="1" thickBot="1">
      <c r="A25" s="152" t="s">
        <v>215</v>
      </c>
      <c r="B25" s="342" t="s">
        <v>347</v>
      </c>
      <c r="C25" s="342" t="s">
        <v>346</v>
      </c>
      <c r="D25" s="342" t="s">
        <v>347</v>
      </c>
      <c r="E25" s="342">
        <v>1362983</v>
      </c>
      <c r="F25" s="342">
        <v>1029164</v>
      </c>
      <c r="G25" s="343">
        <v>1482732</v>
      </c>
      <c r="H25" s="344" t="s">
        <v>347</v>
      </c>
      <c r="I25" s="342" t="s">
        <v>346</v>
      </c>
      <c r="J25" s="342" t="s">
        <v>347</v>
      </c>
      <c r="K25" s="342" t="s">
        <v>347</v>
      </c>
      <c r="L25" s="342">
        <v>71000863</v>
      </c>
      <c r="M25" s="343">
        <v>96317</v>
      </c>
      <c r="N25" s="154"/>
    </row>
    <row r="26" spans="1:14" ht="22.5" customHeight="1">
      <c r="A26" s="48" t="s">
        <v>276</v>
      </c>
      <c r="B26" s="153"/>
      <c r="C26" s="153"/>
      <c r="D26" s="153"/>
      <c r="E26" s="153"/>
      <c r="F26" s="153"/>
      <c r="G26" s="154"/>
      <c r="H26" s="154"/>
      <c r="I26" s="153"/>
      <c r="J26" s="153"/>
      <c r="K26" s="153"/>
      <c r="L26" s="153"/>
      <c r="M26" s="153"/>
      <c r="N26" s="153"/>
    </row>
    <row r="27" spans="1:14" ht="22.5" customHeight="1">
      <c r="A27" s="153"/>
      <c r="B27" s="153"/>
      <c r="C27" s="153"/>
      <c r="D27" s="155"/>
      <c r="E27" s="155"/>
      <c r="F27" s="155"/>
      <c r="G27" s="155"/>
      <c r="H27" s="33"/>
      <c r="I27" s="155"/>
      <c r="J27" s="155"/>
      <c r="K27" s="155"/>
      <c r="L27" s="155"/>
      <c r="M27" s="155"/>
      <c r="N27" s="153"/>
    </row>
    <row r="28" spans="2:14" ht="22.5" customHeight="1">
      <c r="B28" s="153"/>
      <c r="C28" s="153"/>
      <c r="D28" s="155"/>
      <c r="E28" s="155"/>
      <c r="F28" s="155"/>
      <c r="G28" s="155"/>
      <c r="H28" s="33"/>
      <c r="I28" s="155"/>
      <c r="J28" s="155"/>
      <c r="K28" s="155"/>
      <c r="L28" s="155"/>
      <c r="M28" s="155"/>
      <c r="N28" s="153"/>
    </row>
    <row r="29" ht="22.5" customHeight="1">
      <c r="B29" s="18"/>
    </row>
  </sheetData>
  <sheetProtection/>
  <printOptions/>
  <pageMargins left="0.7874015748031497" right="0.5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山本 衣江</dc:creator>
  <cp:keywords/>
  <dc:description/>
  <cp:lastModifiedBy>鷲尾 佳保</cp:lastModifiedBy>
  <cp:lastPrinted>2018-02-13T06:45:56Z</cp:lastPrinted>
  <dcterms:created xsi:type="dcterms:W3CDTF">2001-12-03T01:12:48Z</dcterms:created>
  <dcterms:modified xsi:type="dcterms:W3CDTF">2018-03-14T04:23:32Z</dcterms:modified>
  <cp:category/>
  <cp:version/>
  <cp:contentType/>
  <cp:contentStatus/>
</cp:coreProperties>
</file>